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ngenhariaAna.Engenhariana\Desktop\JD Cionek\"/>
    </mc:Choice>
  </mc:AlternateContent>
  <bookViews>
    <workbookView xWindow="0" yWindow="0" windowWidth="28800" windowHeight="11445" tabRatio="906"/>
  </bookViews>
  <sheets>
    <sheet name="cronograma" sheetId="15" r:id="rId1"/>
    <sheet name="resumo" sheetId="1" r:id="rId2"/>
    <sheet name="SINAPI 09-18" sheetId="16" r:id="rId3"/>
  </sheets>
  <externalReferences>
    <externalReference r:id="rId4"/>
  </externalReferences>
  <definedNames>
    <definedName name="_xlnm._FilterDatabase" localSheetId="1" hidden="1">resumo!$A$8:$AG$8</definedName>
    <definedName name="_xlnm.Print_Area" localSheetId="0">cronograma!$B$1:$T$55</definedName>
    <definedName name="_xlnm.Print_Area" localSheetId="1">resumo!$A$2:$R$58</definedName>
    <definedName name="_xlnm.Print_Titles" localSheetId="1">resumo!$7:$8</definedName>
  </definedNames>
  <calcPr calcId="152511"/>
</workbook>
</file>

<file path=xl/calcChain.xml><?xml version="1.0" encoding="utf-8"?>
<calcChain xmlns="http://schemas.openxmlformats.org/spreadsheetml/2006/main">
  <c r="M13" i="1" l="1"/>
  <c r="P51" i="1" l="1"/>
  <c r="P52" i="1"/>
  <c r="P53" i="1"/>
  <c r="Q53" i="1" s="1"/>
  <c r="P54" i="1"/>
  <c r="Q54" i="1" s="1"/>
  <c r="P55" i="1"/>
  <c r="P56" i="1"/>
  <c r="P57" i="1"/>
  <c r="Q57" i="1" s="1"/>
  <c r="P50" i="1"/>
  <c r="P39" i="1"/>
  <c r="P40" i="1"/>
  <c r="P41" i="1"/>
  <c r="Q41" i="1" s="1"/>
  <c r="P42" i="1"/>
  <c r="P43" i="1"/>
  <c r="P44" i="1"/>
  <c r="P45" i="1"/>
  <c r="Q45" i="1" s="1"/>
  <c r="P46" i="1"/>
  <c r="Q46" i="1" s="1"/>
  <c r="P47" i="1"/>
  <c r="P48" i="1"/>
  <c r="P38" i="1"/>
  <c r="Q38" i="1" s="1"/>
  <c r="P35" i="1"/>
  <c r="P34" i="1"/>
  <c r="Q34" i="1" s="1"/>
  <c r="P31" i="1"/>
  <c r="P32" i="1"/>
  <c r="Q32" i="1" s="1"/>
  <c r="P29" i="1"/>
  <c r="P30" i="1"/>
  <c r="P28" i="1"/>
  <c r="P26" i="1"/>
  <c r="P25" i="1"/>
  <c r="P21" i="1"/>
  <c r="P22" i="1"/>
  <c r="Q22" i="1" s="1"/>
  <c r="P23" i="1"/>
  <c r="Q23" i="1" s="1"/>
  <c r="P20" i="1"/>
  <c r="Q20" i="1" s="1"/>
  <c r="R14" i="1"/>
  <c r="P16" i="1"/>
  <c r="P17" i="1"/>
  <c r="P18" i="1"/>
  <c r="Q18" i="1" s="1"/>
  <c r="P15" i="1"/>
  <c r="Q15" i="1" s="1"/>
  <c r="P13" i="1"/>
  <c r="Q13" i="1" s="1"/>
  <c r="P10" i="1"/>
  <c r="Q10" i="1"/>
  <c r="R9" i="1" s="1"/>
  <c r="Q51" i="1"/>
  <c r="Q52" i="1"/>
  <c r="Q55" i="1"/>
  <c r="Q56" i="1"/>
  <c r="Q50" i="1"/>
  <c r="Q39" i="1"/>
  <c r="Q40" i="1"/>
  <c r="Q47" i="1"/>
  <c r="Q48" i="1"/>
  <c r="Q35" i="1"/>
  <c r="Q29" i="1"/>
  <c r="Q30" i="1"/>
  <c r="Q31" i="1"/>
  <c r="Q28" i="1"/>
  <c r="Q26" i="1"/>
  <c r="Q21" i="1"/>
  <c r="Q17" i="1"/>
  <c r="Q16" i="1"/>
  <c r="Q25" i="1"/>
  <c r="I41" i="1" l="1"/>
  <c r="I46" i="1"/>
  <c r="M41" i="1"/>
  <c r="L41" i="1"/>
  <c r="K45" i="1"/>
  <c r="K41" i="1"/>
  <c r="J46" i="1"/>
  <c r="J45" i="1"/>
  <c r="J41" i="1"/>
  <c r="H41" i="1"/>
  <c r="G41" i="1"/>
  <c r="F41" i="1"/>
  <c r="E41" i="1"/>
  <c r="F16" i="1" l="1"/>
  <c r="G16" i="1"/>
  <c r="H16" i="1"/>
  <c r="I16" i="1"/>
  <c r="J16" i="1"/>
  <c r="K16" i="1"/>
  <c r="L16" i="1"/>
  <c r="M16" i="1"/>
  <c r="E16" i="1"/>
  <c r="L51" i="1"/>
  <c r="L52" i="1"/>
  <c r="L53" i="1"/>
  <c r="L54" i="1"/>
  <c r="L55" i="1"/>
  <c r="L56" i="1"/>
  <c r="L50" i="1"/>
  <c r="L38" i="1"/>
  <c r="L39" i="1" s="1"/>
  <c r="L40" i="1"/>
  <c r="L34" i="1"/>
  <c r="L29" i="1"/>
  <c r="L30" i="1" s="1"/>
  <c r="L18" i="1" s="1"/>
  <c r="L26" i="1"/>
  <c r="L25" i="1" s="1"/>
  <c r="L13" i="1"/>
  <c r="L15" i="1"/>
  <c r="L17" i="1"/>
  <c r="L22" i="1"/>
  <c r="L23" i="1"/>
  <c r="L20" i="1"/>
  <c r="L10" i="1"/>
  <c r="W41" i="1"/>
  <c r="W38" i="1"/>
  <c r="W39" i="1" s="1"/>
  <c r="K40" i="1"/>
  <c r="J38" i="1"/>
  <c r="J39" i="1" s="1"/>
  <c r="I38" i="1"/>
  <c r="I39" i="1" s="1"/>
  <c r="H38" i="1"/>
  <c r="H39" i="1" s="1"/>
  <c r="G38" i="1"/>
  <c r="G39" i="1" s="1"/>
  <c r="F38" i="1"/>
  <c r="F39" i="1" s="1"/>
  <c r="K38" i="1"/>
  <c r="K39" i="1" s="1"/>
  <c r="M38" i="1"/>
  <c r="M39" i="1" s="1"/>
  <c r="F40" i="1"/>
  <c r="G40" i="1"/>
  <c r="H40" i="1"/>
  <c r="I40" i="1"/>
  <c r="W40" i="1"/>
  <c r="M40" i="1"/>
  <c r="E40" i="1"/>
  <c r="E38" i="1"/>
  <c r="E39" i="1" s="1"/>
  <c r="J40" i="1" l="1"/>
  <c r="K3" i="15"/>
  <c r="I3" i="15"/>
  <c r="M3" i="15" s="1"/>
  <c r="M34" i="1"/>
  <c r="M29" i="1"/>
  <c r="M30" i="1" s="1"/>
  <c r="M26" i="1"/>
  <c r="M25" i="1"/>
  <c r="M51" i="1"/>
  <c r="M52" i="1"/>
  <c r="M53" i="1"/>
  <c r="M54" i="1"/>
  <c r="M55" i="1"/>
  <c r="M56" i="1"/>
  <c r="M50" i="1"/>
  <c r="M15" i="1"/>
  <c r="M23" i="1"/>
  <c r="M22" i="1" s="1"/>
  <c r="M20" i="1"/>
  <c r="W34" i="1"/>
  <c r="W29" i="1"/>
  <c r="W30" i="1" s="1"/>
  <c r="W51" i="1"/>
  <c r="W52" i="1"/>
  <c r="W53" i="1"/>
  <c r="W54" i="1"/>
  <c r="W55" i="1"/>
  <c r="W56" i="1"/>
  <c r="W50" i="1"/>
  <c r="W26" i="1"/>
  <c r="W25" i="1" s="1"/>
  <c r="W15" i="1"/>
  <c r="W16" i="1" s="1"/>
  <c r="W23" i="1"/>
  <c r="W22" i="1" s="1"/>
  <c r="W20" i="1"/>
  <c r="W10" i="1"/>
  <c r="K51" i="1"/>
  <c r="K52" i="1"/>
  <c r="K53" i="1"/>
  <c r="K54" i="1"/>
  <c r="K55" i="1"/>
  <c r="K56" i="1"/>
  <c r="K50" i="1"/>
  <c r="K34" i="1"/>
  <c r="K29" i="1"/>
  <c r="K30" i="1" s="1"/>
  <c r="K26" i="1"/>
  <c r="K25" i="1"/>
  <c r="K15" i="1"/>
  <c r="K23" i="1"/>
  <c r="K22" i="1" s="1"/>
  <c r="K20" i="1"/>
  <c r="K10" i="1"/>
  <c r="J34" i="1"/>
  <c r="J51" i="1"/>
  <c r="J52" i="1"/>
  <c r="J53" i="1"/>
  <c r="J54" i="1"/>
  <c r="J55" i="1"/>
  <c r="J56" i="1"/>
  <c r="J50" i="1"/>
  <c r="J29" i="1"/>
  <c r="J30" i="1" s="1"/>
  <c r="J26" i="1"/>
  <c r="J25" i="1" s="1"/>
  <c r="J15" i="1"/>
  <c r="J23" i="1"/>
  <c r="J22" i="1" s="1"/>
  <c r="J20" i="1"/>
  <c r="J10" i="1"/>
  <c r="I34" i="1"/>
  <c r="H34" i="1"/>
  <c r="I29" i="1"/>
  <c r="I30" i="1" s="1"/>
  <c r="I51" i="1"/>
  <c r="I52" i="1"/>
  <c r="I53" i="1"/>
  <c r="I54" i="1"/>
  <c r="I55" i="1"/>
  <c r="I56" i="1"/>
  <c r="I57" i="1"/>
  <c r="I50" i="1"/>
  <c r="I26" i="1"/>
  <c r="I25" i="1" s="1"/>
  <c r="I15" i="1"/>
  <c r="I17" i="1"/>
  <c r="I23" i="1"/>
  <c r="I22" i="1" s="1"/>
  <c r="I20" i="1"/>
  <c r="I10" i="1"/>
  <c r="H51" i="1"/>
  <c r="H52" i="1"/>
  <c r="H53" i="1"/>
  <c r="H54" i="1"/>
  <c r="H55" i="1"/>
  <c r="H56" i="1"/>
  <c r="H57" i="1"/>
  <c r="H50" i="1"/>
  <c r="H29" i="1"/>
  <c r="H30" i="1" s="1"/>
  <c r="H26" i="1"/>
  <c r="H25" i="1" s="1"/>
  <c r="H23" i="1"/>
  <c r="H22" i="1" s="1"/>
  <c r="H20" i="1"/>
  <c r="H15" i="1"/>
  <c r="H17" i="1" s="1"/>
  <c r="H10" i="1"/>
  <c r="G56" i="1"/>
  <c r="G51" i="1"/>
  <c r="G52" i="1"/>
  <c r="G53" i="1"/>
  <c r="G54" i="1"/>
  <c r="G55" i="1"/>
  <c r="G50" i="1"/>
  <c r="G34" i="1"/>
  <c r="G29" i="1"/>
  <c r="G30" i="1" s="1"/>
  <c r="G26" i="1"/>
  <c r="G25" i="1" s="1"/>
  <c r="G15" i="1"/>
  <c r="G17" i="1" s="1"/>
  <c r="G23" i="1"/>
  <c r="G22" i="1" s="1"/>
  <c r="G20" i="1"/>
  <c r="G13" i="1" l="1"/>
  <c r="I13" i="1"/>
  <c r="J13" i="1"/>
  <c r="H13" i="1"/>
  <c r="K13" i="1"/>
  <c r="W13" i="1"/>
  <c r="M17" i="1"/>
  <c r="M18" i="1" s="1"/>
  <c r="W17" i="1"/>
  <c r="W18" i="1" s="1"/>
  <c r="K17" i="1"/>
  <c r="K18" i="1" s="1"/>
  <c r="J17" i="1"/>
  <c r="J18" i="1" s="1"/>
  <c r="I18" i="1"/>
  <c r="G18" i="1"/>
  <c r="H18" i="1"/>
  <c r="F51" i="1"/>
  <c r="F52" i="1"/>
  <c r="F53" i="1"/>
  <c r="F54" i="1"/>
  <c r="F55" i="1"/>
  <c r="F56" i="1"/>
  <c r="F50" i="1"/>
  <c r="F34" i="1"/>
  <c r="F29" i="1"/>
  <c r="F30" i="1" s="1"/>
  <c r="F26" i="1"/>
  <c r="F25" i="1" s="1"/>
  <c r="F23" i="1"/>
  <c r="F22" i="1" s="1"/>
  <c r="F15" i="1"/>
  <c r="E34" i="1"/>
  <c r="N34" i="1" s="1"/>
  <c r="E51" i="1"/>
  <c r="N51" i="1" s="1"/>
  <c r="E52" i="1"/>
  <c r="E53" i="1"/>
  <c r="E54" i="1"/>
  <c r="E55" i="1"/>
  <c r="N55" i="1" s="1"/>
  <c r="E56" i="1"/>
  <c r="E50" i="1"/>
  <c r="E29" i="1"/>
  <c r="E30" i="1" s="1"/>
  <c r="E26" i="1"/>
  <c r="E25" i="1" s="1"/>
  <c r="C22" i="1"/>
  <c r="D22" i="1"/>
  <c r="O22" i="1"/>
  <c r="E23" i="1"/>
  <c r="E22" i="1" s="1"/>
  <c r="N22" i="1" s="1"/>
  <c r="E20" i="1"/>
  <c r="F10" i="1"/>
  <c r="G10" i="1"/>
  <c r="M10" i="1"/>
  <c r="C16" i="1"/>
  <c r="N11" i="1"/>
  <c r="P11" i="1" s="1"/>
  <c r="Q11" i="1" s="1"/>
  <c r="N12" i="1"/>
  <c r="N14" i="1"/>
  <c r="P14" i="1" s="1"/>
  <c r="Q14" i="1" s="1"/>
  <c r="N19" i="1"/>
  <c r="P19" i="1" s="1"/>
  <c r="Q19" i="1" s="1"/>
  <c r="N20" i="1"/>
  <c r="N21" i="1"/>
  <c r="N23" i="1"/>
  <c r="N24" i="1"/>
  <c r="P24" i="1" s="1"/>
  <c r="Q24" i="1" s="1"/>
  <c r="N27" i="1"/>
  <c r="P27" i="1" s="1"/>
  <c r="Q27" i="1" s="1"/>
  <c r="N28" i="1"/>
  <c r="N31" i="1"/>
  <c r="N32" i="1"/>
  <c r="N33" i="1"/>
  <c r="P33" i="1" s="1"/>
  <c r="Q33" i="1" s="1"/>
  <c r="N35" i="1"/>
  <c r="N36" i="1"/>
  <c r="P36" i="1" s="1"/>
  <c r="Q36" i="1" s="1"/>
  <c r="N37" i="1"/>
  <c r="P37" i="1" s="1"/>
  <c r="Q37" i="1" s="1"/>
  <c r="N38" i="1"/>
  <c r="N39" i="1"/>
  <c r="N40" i="1"/>
  <c r="N41" i="1"/>
  <c r="N42" i="1"/>
  <c r="N43" i="1"/>
  <c r="N44" i="1"/>
  <c r="N45" i="1"/>
  <c r="N46" i="1"/>
  <c r="N47" i="1"/>
  <c r="N48" i="1"/>
  <c r="N49" i="1"/>
  <c r="P49" i="1" s="1"/>
  <c r="Q49" i="1" s="1"/>
  <c r="N56" i="1"/>
  <c r="N57" i="1"/>
  <c r="E15" i="1"/>
  <c r="E17" i="1" s="1"/>
  <c r="E10" i="1"/>
  <c r="C51" i="1"/>
  <c r="D51" i="1"/>
  <c r="O51" i="1"/>
  <c r="C52" i="1"/>
  <c r="D52" i="1"/>
  <c r="O52" i="1"/>
  <c r="C53" i="1"/>
  <c r="D53" i="1"/>
  <c r="O53" i="1"/>
  <c r="C54" i="1"/>
  <c r="D54" i="1"/>
  <c r="O54" i="1"/>
  <c r="C55" i="1"/>
  <c r="D55" i="1"/>
  <c r="O55" i="1"/>
  <c r="C57" i="1"/>
  <c r="D57" i="1"/>
  <c r="O57" i="1"/>
  <c r="O50" i="1"/>
  <c r="D50" i="1"/>
  <c r="C50" i="1"/>
  <c r="C42" i="1"/>
  <c r="D42" i="1"/>
  <c r="O42" i="1"/>
  <c r="C43" i="1"/>
  <c r="D43" i="1"/>
  <c r="O43" i="1"/>
  <c r="C44" i="1"/>
  <c r="D44" i="1"/>
  <c r="O44" i="1"/>
  <c r="C47" i="1"/>
  <c r="D47" i="1"/>
  <c r="O47" i="1"/>
  <c r="C46" i="1"/>
  <c r="D46" i="1"/>
  <c r="O46" i="1"/>
  <c r="O45" i="1"/>
  <c r="D45" i="1"/>
  <c r="C45" i="1"/>
  <c r="C41" i="1"/>
  <c r="D41" i="1"/>
  <c r="O41" i="1"/>
  <c r="C40" i="1"/>
  <c r="D40" i="1"/>
  <c r="O40" i="1"/>
  <c r="C39" i="1"/>
  <c r="D39" i="1"/>
  <c r="O39" i="1"/>
  <c r="O38" i="1"/>
  <c r="D38" i="1"/>
  <c r="C38" i="1"/>
  <c r="C18" i="1"/>
  <c r="D18" i="1"/>
  <c r="O18" i="1"/>
  <c r="O34" i="1"/>
  <c r="D34" i="1"/>
  <c r="C34" i="1"/>
  <c r="C31" i="1"/>
  <c r="D31" i="1"/>
  <c r="O31" i="1"/>
  <c r="C30" i="1"/>
  <c r="D30" i="1"/>
  <c r="O30" i="1"/>
  <c r="C29" i="1"/>
  <c r="D29" i="1"/>
  <c r="O29" i="1"/>
  <c r="O28" i="1"/>
  <c r="D28" i="1"/>
  <c r="C28" i="1"/>
  <c r="C26" i="1"/>
  <c r="D26" i="1"/>
  <c r="O26" i="1"/>
  <c r="O25" i="1"/>
  <c r="D25" i="1"/>
  <c r="C25" i="1"/>
  <c r="C23" i="1"/>
  <c r="D23" i="1"/>
  <c r="O23" i="1"/>
  <c r="O21" i="1"/>
  <c r="D21" i="1"/>
  <c r="C21" i="1"/>
  <c r="O20" i="1"/>
  <c r="D20" i="1"/>
  <c r="C20" i="1"/>
  <c r="C17" i="1"/>
  <c r="D17" i="1"/>
  <c r="O17" i="1"/>
  <c r="D16" i="1"/>
  <c r="O16" i="1"/>
  <c r="O15" i="1"/>
  <c r="D15" i="1"/>
  <c r="C15" i="1"/>
  <c r="O13" i="1"/>
  <c r="D13" i="1"/>
  <c r="C13" i="1"/>
  <c r="O12" i="1"/>
  <c r="P12" i="1" s="1"/>
  <c r="Q12" i="1" s="1"/>
  <c r="D12" i="1"/>
  <c r="C12" i="1"/>
  <c r="O10" i="1"/>
  <c r="D10" i="1"/>
  <c r="C10" i="1"/>
  <c r="Q42" i="1" l="1"/>
  <c r="Q44" i="1"/>
  <c r="E13" i="1"/>
  <c r="N52" i="1"/>
  <c r="N30" i="1"/>
  <c r="N53" i="1"/>
  <c r="N15" i="1"/>
  <c r="F17" i="1"/>
  <c r="F18" i="1" s="1"/>
  <c r="N10" i="1"/>
  <c r="N54" i="1"/>
  <c r="N50" i="1"/>
  <c r="N29" i="1"/>
  <c r="N25" i="1"/>
  <c r="N17" i="1"/>
  <c r="F13" i="1"/>
  <c r="R33" i="1"/>
  <c r="N26" i="1"/>
  <c r="Q43" i="1"/>
  <c r="P19" i="15"/>
  <c r="A19" i="15"/>
  <c r="A18" i="15"/>
  <c r="P17" i="15"/>
  <c r="A17" i="15"/>
  <c r="P16" i="15"/>
  <c r="O16" i="15"/>
  <c r="A16" i="15"/>
  <c r="P15" i="15"/>
  <c r="O15" i="15"/>
  <c r="N15" i="15"/>
  <c r="A15" i="15"/>
  <c r="Q14" i="15"/>
  <c r="A14" i="15"/>
  <c r="P13" i="15"/>
  <c r="A13" i="15"/>
  <c r="P12" i="15"/>
  <c r="O12" i="15"/>
  <c r="A12" i="15"/>
  <c r="P11" i="15"/>
  <c r="O11" i="15"/>
  <c r="N11" i="15"/>
  <c r="A11" i="15"/>
  <c r="Q10" i="15"/>
  <c r="A10" i="15"/>
  <c r="P9" i="15"/>
  <c r="A9" i="15"/>
  <c r="Q8" i="15"/>
  <c r="Q7" i="15"/>
  <c r="Q6" i="15"/>
  <c r="Q18" i="15" s="1"/>
  <c r="P6" i="15"/>
  <c r="P24" i="15" s="1"/>
  <c r="O6" i="15"/>
  <c r="N6" i="15"/>
  <c r="N19" i="15" s="1"/>
  <c r="M6" i="15"/>
  <c r="M24" i="15" s="1"/>
  <c r="L6" i="15"/>
  <c r="L24" i="15" s="1"/>
  <c r="K6" i="15"/>
  <c r="J6" i="15"/>
  <c r="J24" i="15" s="1"/>
  <c r="I6" i="15"/>
  <c r="H6" i="15"/>
  <c r="H24" i="15" s="1"/>
  <c r="G6" i="15"/>
  <c r="G24" i="15" s="1"/>
  <c r="F6" i="15"/>
  <c r="F7" i="15"/>
  <c r="F8" i="15" s="1"/>
  <c r="N13" i="1" l="1"/>
  <c r="R11" i="1" s="1"/>
  <c r="N16" i="1"/>
  <c r="E18" i="1"/>
  <c r="N18" i="1" s="1"/>
  <c r="R37" i="1"/>
  <c r="R27" i="1"/>
  <c r="R24" i="1"/>
  <c r="R19" i="1"/>
  <c r="R49" i="1"/>
  <c r="I24" i="15"/>
  <c r="Q15" i="15"/>
  <c r="W15" i="15" s="1"/>
  <c r="Q11" i="15"/>
  <c r="Q24" i="15"/>
  <c r="Q13" i="15"/>
  <c r="Q9" i="15"/>
  <c r="Q16" i="15"/>
  <c r="Q12" i="15"/>
  <c r="Q19" i="15"/>
  <c r="Q17" i="15"/>
  <c r="N10" i="15"/>
  <c r="N18" i="15"/>
  <c r="F24" i="15"/>
  <c r="N24" i="15"/>
  <c r="O24" i="15"/>
  <c r="O19" i="15"/>
  <c r="O8" i="15"/>
  <c r="O10" i="15"/>
  <c r="N13" i="15"/>
  <c r="O14" i="15"/>
  <c r="N17" i="15"/>
  <c r="O18" i="15"/>
  <c r="N7" i="15"/>
  <c r="N8" i="15"/>
  <c r="N14" i="15"/>
  <c r="K24" i="15"/>
  <c r="G7" i="15"/>
  <c r="G8" i="15" s="1"/>
  <c r="H7" i="15" s="1"/>
  <c r="H8" i="15" s="1"/>
  <c r="I7" i="15" s="1"/>
  <c r="I8" i="15" s="1"/>
  <c r="J7" i="15" s="1"/>
  <c r="J8" i="15" s="1"/>
  <c r="K7" i="15" s="1"/>
  <c r="K8" i="15" s="1"/>
  <c r="L7" i="15" s="1"/>
  <c r="L8" i="15" s="1"/>
  <c r="M7" i="15" s="1"/>
  <c r="M8" i="15" s="1"/>
  <c r="O7" i="15"/>
  <c r="N9" i="15"/>
  <c r="P7" i="15"/>
  <c r="P8" i="15"/>
  <c r="O9" i="15"/>
  <c r="P10" i="15"/>
  <c r="N12" i="15"/>
  <c r="O13" i="15"/>
  <c r="P14" i="15"/>
  <c r="N16" i="15"/>
  <c r="O17" i="15"/>
  <c r="P18" i="15"/>
  <c r="W16" i="15" l="1"/>
  <c r="W10" i="15"/>
  <c r="W13" i="15"/>
  <c r="W9" i="15"/>
  <c r="W14" i="15"/>
  <c r="W12" i="15"/>
  <c r="W19" i="15"/>
  <c r="W18" i="15"/>
  <c r="W17" i="15"/>
  <c r="W11" i="15"/>
  <c r="T49" i="1" l="1"/>
  <c r="T37" i="1"/>
  <c r="T33" i="1"/>
  <c r="T27" i="1"/>
  <c r="T24" i="1"/>
  <c r="T19" i="1"/>
  <c r="T14" i="1"/>
  <c r="T11" i="1"/>
  <c r="T20" i="1" l="1"/>
  <c r="T13" i="1"/>
  <c r="T17" i="1"/>
  <c r="T25" i="1"/>
  <c r="T57" i="1"/>
  <c r="T10" i="1"/>
  <c r="T15" i="1"/>
  <c r="T12" i="1"/>
  <c r="T21" i="1"/>
  <c r="T23" i="1"/>
  <c r="T26" i="1"/>
  <c r="T16" i="1"/>
  <c r="S10" i="15" l="1"/>
  <c r="S18" i="15" l="1"/>
  <c r="S12" i="15"/>
  <c r="S15" i="15"/>
  <c r="S19" i="15"/>
  <c r="S11" i="15"/>
  <c r="S14" i="15"/>
  <c r="S13" i="15"/>
  <c r="R58" i="1"/>
  <c r="S9" i="15" l="1"/>
  <c r="R62" i="1"/>
  <c r="S21" i="15" l="1"/>
  <c r="T16" i="15" l="1"/>
  <c r="S3" i="15"/>
  <c r="T17" i="15"/>
  <c r="T19" i="15"/>
  <c r="T14" i="15"/>
  <c r="T18" i="15"/>
  <c r="T12" i="15"/>
  <c r="T10" i="15"/>
  <c r="T9" i="15"/>
  <c r="T11" i="15"/>
  <c r="T13" i="15"/>
  <c r="T15" i="15"/>
  <c r="T21" i="15" l="1"/>
  <c r="T41" i="1" l="1"/>
  <c r="T30" i="1" l="1"/>
  <c r="T40" i="1"/>
  <c r="T55" i="1"/>
  <c r="T47" i="1"/>
  <c r="T39" i="1"/>
  <c r="T35" i="1"/>
  <c r="T32" i="1"/>
  <c r="T31" i="1"/>
  <c r="T45" i="1"/>
  <c r="T29" i="1"/>
  <c r="T53" i="1"/>
  <c r="T54" i="1"/>
  <c r="T42" i="1"/>
  <c r="T46" i="1"/>
  <c r="T56" i="1"/>
  <c r="T48" i="1"/>
  <c r="T51" i="1"/>
  <c r="T28" i="1"/>
  <c r="T38" i="1"/>
  <c r="T34" i="1"/>
  <c r="T50" i="1"/>
  <c r="T52" i="1"/>
  <c r="T36" i="1"/>
  <c r="S4" i="15"/>
  <c r="T2" i="15" s="1"/>
  <c r="J33" i="15" s="1"/>
  <c r="H25" i="15" l="1"/>
  <c r="I25" i="15"/>
  <c r="K43" i="15"/>
  <c r="Q45" i="15"/>
  <c r="J39" i="15"/>
  <c r="L41" i="15"/>
  <c r="P25" i="15"/>
  <c r="N25" i="15"/>
  <c r="H29" i="15"/>
  <c r="L43" i="15"/>
  <c r="M39" i="15"/>
  <c r="H45" i="15"/>
  <c r="G45" i="15"/>
  <c r="P41" i="15"/>
  <c r="L39" i="15"/>
  <c r="M41" i="15"/>
  <c r="K45" i="15"/>
  <c r="P29" i="15"/>
  <c r="J43" i="15"/>
  <c r="P35" i="15"/>
  <c r="K29" i="15"/>
  <c r="G39" i="15"/>
  <c r="N39" i="15"/>
  <c r="H43" i="15"/>
  <c r="J29" i="15"/>
  <c r="G43" i="15"/>
  <c r="H33" i="15"/>
  <c r="Q29" i="15"/>
  <c r="O41" i="15"/>
  <c r="G35" i="15"/>
  <c r="M37" i="15"/>
  <c r="L29" i="15"/>
  <c r="P33" i="15"/>
  <c r="J41" i="15"/>
  <c r="G29" i="15"/>
  <c r="O35" i="15"/>
  <c r="H41" i="15"/>
  <c r="O33" i="15"/>
  <c r="I33" i="15"/>
  <c r="N29" i="15"/>
  <c r="N33" i="15"/>
  <c r="G33" i="15"/>
  <c r="F31" i="15"/>
  <c r="F33" i="15"/>
  <c r="F45" i="15"/>
  <c r="P27" i="15"/>
  <c r="J37" i="15"/>
  <c r="J45" i="15"/>
  <c r="H37" i="15"/>
  <c r="K33" i="15"/>
  <c r="M29" i="15"/>
  <c r="O39" i="15"/>
  <c r="G27" i="15"/>
  <c r="Q37" i="15"/>
  <c r="I45" i="15"/>
  <c r="G37" i="15"/>
  <c r="G31" i="15"/>
  <c r="H31" i="15"/>
  <c r="G41" i="15"/>
  <c r="M31" i="15"/>
  <c r="N35" i="15"/>
  <c r="I39" i="15"/>
  <c r="J31" i="15"/>
  <c r="M27" i="15"/>
  <c r="H35" i="15"/>
  <c r="I31" i="15"/>
  <c r="Q41" i="15"/>
  <c r="N31" i="15"/>
  <c r="P39" i="15"/>
  <c r="L27" i="15"/>
  <c r="N37" i="15"/>
  <c r="O29" i="15"/>
  <c r="F41" i="15"/>
  <c r="F35" i="15"/>
  <c r="F37" i="15"/>
  <c r="F27" i="15"/>
  <c r="Q39" i="15"/>
  <c r="K27" i="15"/>
  <c r="K35" i="15"/>
  <c r="L33" i="15"/>
  <c r="L45" i="15"/>
  <c r="O45" i="15"/>
  <c r="P31" i="15"/>
  <c r="I41" i="15"/>
  <c r="N27" i="15"/>
  <c r="M33" i="15"/>
  <c r="Q31" i="15"/>
  <c r="Q43" i="15"/>
  <c r="I43" i="15"/>
  <c r="L35" i="15"/>
  <c r="J27" i="15"/>
  <c r="Q35" i="15"/>
  <c r="O31" i="15"/>
  <c r="I29" i="15"/>
  <c r="H39" i="15"/>
  <c r="M45" i="15"/>
  <c r="M43" i="15"/>
  <c r="K31" i="15"/>
  <c r="Q27" i="15"/>
  <c r="O43" i="15"/>
  <c r="K37" i="15"/>
  <c r="P43" i="15"/>
  <c r="I27" i="15"/>
  <c r="F43" i="15"/>
  <c r="F39" i="15"/>
  <c r="M25" i="15"/>
  <c r="J35" i="15"/>
  <c r="I35" i="15"/>
  <c r="N45" i="15"/>
  <c r="T3" i="15"/>
  <c r="T4" i="15" s="1"/>
  <c r="L25" i="15"/>
  <c r="G25" i="15"/>
  <c r="K25" i="15"/>
  <c r="F29" i="15"/>
  <c r="K41" i="15"/>
  <c r="M35" i="15"/>
  <c r="N43" i="15"/>
  <c r="K39" i="15"/>
  <c r="L31" i="15"/>
  <c r="O37" i="15"/>
  <c r="O27" i="15"/>
  <c r="J25" i="15"/>
  <c r="Q25" i="15"/>
  <c r="F25" i="15"/>
  <c r="O25" i="15"/>
  <c r="L37" i="15"/>
  <c r="P45" i="15"/>
  <c r="Q33" i="15"/>
  <c r="I37" i="15"/>
  <c r="H27" i="15"/>
  <c r="P37" i="15"/>
  <c r="N41" i="15"/>
  <c r="K48" i="15" l="1"/>
  <c r="O48" i="15"/>
  <c r="G48" i="15"/>
  <c r="R43" i="15"/>
  <c r="S43" i="15"/>
  <c r="R45" i="15"/>
  <c r="S45" i="15"/>
  <c r="Q48" i="15"/>
  <c r="L48" i="15"/>
  <c r="R37" i="15"/>
  <c r="S37" i="15"/>
  <c r="R33" i="15"/>
  <c r="S33" i="15"/>
  <c r="N48" i="15"/>
  <c r="R39" i="15"/>
  <c r="S39" i="15"/>
  <c r="S41" i="15"/>
  <c r="R41" i="15"/>
  <c r="I48" i="15"/>
  <c r="S25" i="15"/>
  <c r="F48" i="15"/>
  <c r="R25" i="15"/>
  <c r="S27" i="15"/>
  <c r="R27" i="15"/>
  <c r="H48" i="15"/>
  <c r="J48" i="15"/>
  <c r="S29" i="15"/>
  <c r="R29" i="15"/>
  <c r="J40" i="15"/>
  <c r="H28" i="15"/>
  <c r="N36" i="15"/>
  <c r="J30" i="15"/>
  <c r="P44" i="15"/>
  <c r="O44" i="15"/>
  <c r="P46" i="15"/>
  <c r="I42" i="15"/>
  <c r="I28" i="15"/>
  <c r="H34" i="15"/>
  <c r="Q30" i="15"/>
  <c r="P38" i="15"/>
  <c r="J38" i="15"/>
  <c r="Q32" i="15"/>
  <c r="N28" i="15"/>
  <c r="K46" i="15"/>
  <c r="K38" i="15"/>
  <c r="J28" i="15"/>
  <c r="H44" i="15"/>
  <c r="N40" i="15"/>
  <c r="H46" i="15"/>
  <c r="H30" i="15"/>
  <c r="O42" i="15"/>
  <c r="M34" i="15"/>
  <c r="J44" i="15"/>
  <c r="Q38" i="15"/>
  <c r="N44" i="15"/>
  <c r="F42" i="15"/>
  <c r="F32" i="15"/>
  <c r="G26" i="15"/>
  <c r="J26" i="15"/>
  <c r="F46" i="15"/>
  <c r="G40" i="15"/>
  <c r="L28" i="15"/>
  <c r="O32" i="15"/>
  <c r="M44" i="15"/>
  <c r="J36" i="15"/>
  <c r="H38" i="15"/>
  <c r="M30" i="15"/>
  <c r="H42" i="15"/>
  <c r="O28" i="15"/>
  <c r="I32" i="15"/>
  <c r="G44" i="15"/>
  <c r="P36" i="15"/>
  <c r="O36" i="15"/>
  <c r="K40" i="15"/>
  <c r="K44" i="15"/>
  <c r="L46" i="15"/>
  <c r="P30" i="15"/>
  <c r="I38" i="15"/>
  <c r="L34" i="15"/>
  <c r="Q28" i="15"/>
  <c r="I46" i="15"/>
  <c r="O38" i="15"/>
  <c r="K28" i="15"/>
  <c r="M36" i="15"/>
  <c r="N30" i="15"/>
  <c r="P34" i="15"/>
  <c r="I34" i="15"/>
  <c r="H40" i="15"/>
  <c r="Q40" i="15"/>
  <c r="G46" i="15"/>
  <c r="I30" i="15"/>
  <c r="I36" i="15"/>
  <c r="G32" i="15"/>
  <c r="K32" i="15"/>
  <c r="L40" i="15"/>
  <c r="O40" i="15"/>
  <c r="Q46" i="15"/>
  <c r="O30" i="15"/>
  <c r="K36" i="15"/>
  <c r="J32" i="15"/>
  <c r="M32" i="15"/>
  <c r="I40" i="15"/>
  <c r="O34" i="15"/>
  <c r="G38" i="15"/>
  <c r="H36" i="15"/>
  <c r="Q34" i="15"/>
  <c r="P40" i="15"/>
  <c r="I44" i="15"/>
  <c r="J46" i="15"/>
  <c r="L36" i="15"/>
  <c r="N32" i="15"/>
  <c r="P28" i="15"/>
  <c r="L42" i="15"/>
  <c r="J42" i="15"/>
  <c r="M40" i="15"/>
  <c r="L26" i="15"/>
  <c r="F36" i="15"/>
  <c r="O26" i="15"/>
  <c r="F34" i="15"/>
  <c r="P42" i="15"/>
  <c r="L30" i="15"/>
  <c r="N38" i="15"/>
  <c r="P32" i="15"/>
  <c r="G42" i="15"/>
  <c r="M38" i="15"/>
  <c r="G28" i="15"/>
  <c r="F28" i="15"/>
  <c r="F40" i="15"/>
  <c r="K26" i="15"/>
  <c r="F26" i="15"/>
  <c r="L44" i="15"/>
  <c r="N34" i="15"/>
  <c r="G34" i="15"/>
  <c r="K42" i="15"/>
  <c r="Q44" i="15"/>
  <c r="K34" i="15"/>
  <c r="Q36" i="15"/>
  <c r="F30" i="15"/>
  <c r="N26" i="15"/>
  <c r="M26" i="15"/>
  <c r="N42" i="15"/>
  <c r="M28" i="15"/>
  <c r="G30" i="15"/>
  <c r="L32" i="15"/>
  <c r="F38" i="15"/>
  <c r="H26" i="15"/>
  <c r="I26" i="15"/>
  <c r="G36" i="15"/>
  <c r="M42" i="15"/>
  <c r="M46" i="15"/>
  <c r="K30" i="15"/>
  <c r="Q42" i="15"/>
  <c r="L38" i="15"/>
  <c r="J34" i="15"/>
  <c r="F44" i="15"/>
  <c r="P26" i="15"/>
  <c r="O46" i="15"/>
  <c r="N46" i="15"/>
  <c r="H32" i="15"/>
  <c r="Q26" i="15"/>
  <c r="M48" i="15"/>
  <c r="R35" i="15"/>
  <c r="S35" i="15"/>
  <c r="S31" i="15"/>
  <c r="R31" i="15"/>
  <c r="P48" i="15"/>
  <c r="H49" i="15" l="1"/>
  <c r="H51" i="15" s="1"/>
  <c r="O49" i="15"/>
  <c r="O51" i="15" s="1"/>
  <c r="O53" i="15" s="1"/>
  <c r="K49" i="15"/>
  <c r="K51" i="15" s="1"/>
  <c r="Q49" i="15"/>
  <c r="Q51" i="15" s="1"/>
  <c r="Q53" i="15" s="1"/>
  <c r="P49" i="15"/>
  <c r="P51" i="15" s="1"/>
  <c r="P53" i="15" s="1"/>
  <c r="M49" i="15"/>
  <c r="M51" i="15" s="1"/>
  <c r="R40" i="15"/>
  <c r="S40" i="15"/>
  <c r="L49" i="15"/>
  <c r="L51" i="15" s="1"/>
  <c r="R46" i="15"/>
  <c r="S46" i="15"/>
  <c r="R42" i="15"/>
  <c r="S42" i="15"/>
  <c r="S48" i="15"/>
  <c r="S30" i="15"/>
  <c r="R30" i="15"/>
  <c r="G49" i="15"/>
  <c r="G51" i="15" s="1"/>
  <c r="S38" i="15"/>
  <c r="R38" i="15"/>
  <c r="R36" i="15"/>
  <c r="S36" i="15"/>
  <c r="R32" i="15"/>
  <c r="S32" i="15"/>
  <c r="R44" i="15"/>
  <c r="S44" i="15"/>
  <c r="I49" i="15"/>
  <c r="I51" i="15" s="1"/>
  <c r="N49" i="15"/>
  <c r="N51" i="15" s="1"/>
  <c r="N53" i="15" s="1"/>
  <c r="S28" i="15"/>
  <c r="R28" i="15"/>
  <c r="S34" i="15"/>
  <c r="R34" i="15"/>
  <c r="J49" i="15"/>
  <c r="J51" i="15" s="1"/>
  <c r="F49" i="15"/>
  <c r="F51" i="15" s="1"/>
  <c r="S26" i="15"/>
  <c r="R26" i="15"/>
  <c r="S49" i="15" l="1"/>
  <c r="S52" i="15" s="1"/>
  <c r="S51" i="15"/>
  <c r="T27" i="15" l="1"/>
  <c r="T33" i="15"/>
  <c r="T43" i="15"/>
  <c r="I52" i="15"/>
  <c r="P52" i="15"/>
  <c r="T41" i="15"/>
  <c r="M52" i="15"/>
  <c r="T45" i="15"/>
  <c r="F52" i="15"/>
  <c r="O52" i="15"/>
  <c r="T38" i="15"/>
  <c r="T28" i="15"/>
  <c r="T32" i="15"/>
  <c r="T40" i="15"/>
  <c r="K52" i="15"/>
  <c r="T31" i="15"/>
  <c r="T30" i="15"/>
  <c r="T37" i="15"/>
  <c r="T42" i="15"/>
  <c r="G52" i="15"/>
  <c r="T39" i="15"/>
  <c r="L52" i="15"/>
  <c r="T34" i="15"/>
  <c r="T29" i="15"/>
  <c r="T44" i="15"/>
  <c r="Q52" i="15"/>
  <c r="T46" i="15"/>
  <c r="T26" i="15"/>
  <c r="T25" i="15"/>
  <c r="T35" i="15"/>
  <c r="N52" i="15"/>
  <c r="S53" i="15"/>
  <c r="J52" i="15"/>
  <c r="T36" i="15"/>
  <c r="H52" i="15"/>
  <c r="X5" i="15"/>
  <c r="T48" i="15" l="1"/>
  <c r="T49" i="15"/>
  <c r="T52" i="15"/>
  <c r="F53" i="15"/>
  <c r="G53" i="15" s="1"/>
  <c r="H53" i="15" s="1"/>
  <c r="I53" i="15" s="1"/>
  <c r="J53" i="15" s="1"/>
  <c r="K53" i="15" s="1"/>
  <c r="L53" i="15" s="1"/>
  <c r="M53" i="15" s="1"/>
  <c r="T51" i="15" l="1"/>
  <c r="T53" i="15" s="1"/>
</calcChain>
</file>

<file path=xl/sharedStrings.xml><?xml version="1.0" encoding="utf-8"?>
<sst xmlns="http://schemas.openxmlformats.org/spreadsheetml/2006/main" count="13628" uniqueCount="7036">
  <si>
    <t>un</t>
  </si>
  <si>
    <t>BLSC120</t>
  </si>
  <si>
    <t>74209/1</t>
  </si>
  <si>
    <t>x</t>
  </si>
  <si>
    <t>DESCRIÇÃO DOS SERVIÇOS</t>
  </si>
  <si>
    <t>PLANILHA DE SERVIÇOS   -   PAVIMENTAÇÃO</t>
  </si>
  <si>
    <t>ORÇAMENTO APROVADO</t>
  </si>
  <si>
    <t>( R$ ) - PM
TOTAIS</t>
  </si>
  <si>
    <t>Município:</t>
  </si>
  <si>
    <t xml:space="preserve">SAM  </t>
  </si>
  <si>
    <t xml:space="preserve">LOTE nº </t>
  </si>
  <si>
    <t/>
  </si>
  <si>
    <t>5</t>
  </si>
  <si>
    <t>2</t>
  </si>
  <si>
    <t>SEIL</t>
  </si>
  <si>
    <t>DER</t>
  </si>
  <si>
    <t>3</t>
  </si>
  <si>
    <t>4</t>
  </si>
  <si>
    <t>6</t>
  </si>
  <si>
    <t>820000G</t>
  </si>
  <si>
    <t>Código</t>
  </si>
  <si>
    <t>7</t>
  </si>
  <si>
    <t>TERRAPLENAGEM</t>
  </si>
  <si>
    <t>REVESTIMENTO</t>
  </si>
  <si>
    <t>MEIO-FIO E SARJETA</t>
  </si>
  <si>
    <t>DRENAGEM</t>
  </si>
  <si>
    <t>SERVIÇOS PRELIMINARES</t>
  </si>
  <si>
    <t>BASE / SUB-BASE</t>
  </si>
  <si>
    <t>PAISAGISMO / URBANISMO</t>
  </si>
  <si>
    <t>SINALIZAÇÃO DE TRÂNSITO</t>
  </si>
  <si>
    <t>TOTAL</t>
  </si>
  <si>
    <t>PREÇO GLOBAL</t>
  </si>
  <si>
    <t>1</t>
  </si>
  <si>
    <t>74022/14</t>
  </si>
  <si>
    <t>74022/52</t>
  </si>
  <si>
    <t>74022/35</t>
  </si>
  <si>
    <t>74022/53</t>
  </si>
  <si>
    <t>74022/56</t>
  </si>
  <si>
    <t>DAER/RS</t>
  </si>
  <si>
    <t>Município</t>
  </si>
  <si>
    <t>Projeto</t>
  </si>
  <si>
    <t>Local da Obra</t>
  </si>
  <si>
    <t>ENSAIOS TECNOLÓGICOS</t>
  </si>
  <si>
    <t>CRONOGRAMA FÍSICO FINANCEIRO</t>
  </si>
  <si>
    <t>GRUPO</t>
  </si>
  <si>
    <t>SERVIÇOS</t>
  </si>
  <si>
    <t>PARCELAS (%)</t>
  </si>
  <si>
    <t>% S/</t>
  </si>
  <si>
    <t>Controle</t>
  </si>
  <si>
    <t>ITEM</t>
  </si>
  <si>
    <t>ITEM (R$)</t>
  </si>
  <si>
    <t>ILUMINAÇÃO PÚBLICA</t>
  </si>
  <si>
    <t>SERVIÇOS DIVERSOS</t>
  </si>
  <si>
    <t>TOTAIS</t>
  </si>
  <si>
    <t>PARCELAS</t>
  </si>
  <si>
    <t>FINANCIAMENTO</t>
  </si>
  <si>
    <t>R$</t>
  </si>
  <si>
    <t>CONTRAPARTIDA</t>
  </si>
  <si>
    <t>FATURAMENTO MENSAL PREVISTO</t>
  </si>
  <si>
    <t>Resp. Técnico:</t>
  </si>
  <si>
    <t>Assinatura:</t>
  </si>
  <si>
    <t>data:</t>
  </si>
  <si>
    <t>PAVIMENTAÇÃO DE VIAS URBANAS - CBUQ</t>
  </si>
  <si>
    <t>Composição</t>
  </si>
  <si>
    <t>UN.</t>
  </si>
  <si>
    <t>Placa de Sinalização Refletiva - Octógono + Suporte Metálico</t>
  </si>
  <si>
    <t>Boca de Lobo Simples em Concreto Armado</t>
  </si>
  <si>
    <t>Extração de Corpo de Prova de Concreto Asfáltico com Sonda Rotativa</t>
  </si>
  <si>
    <t xml:space="preserve">    </t>
  </si>
  <si>
    <t>QUANT.</t>
  </si>
  <si>
    <t>UNIT.</t>
  </si>
  <si>
    <t>ENSAIOS TECNOLÓGICOS
(Os custos com mobilização e desmobilização de equipe e equipamentos para a extração de amostras para os ensaios tecnológicos, exceto da capa asfáltica, serão de responsabilidade da empresa executora da obra)</t>
  </si>
  <si>
    <t>CONTENDA</t>
  </si>
  <si>
    <t>Rampa para PNE com Piso Tátil (conforme projeto e NBR 9050)</t>
  </si>
  <si>
    <t>605000E</t>
  </si>
  <si>
    <t>8</t>
  </si>
  <si>
    <t>9</t>
  </si>
  <si>
    <t>Placas de Identificação Nome de Ruas (2x0,45mx0,25m) + Suporte Metálico</t>
  </si>
  <si>
    <t>Origem</t>
  </si>
  <si>
    <t>PAVIMENTAÇÃO</t>
  </si>
  <si>
    <t>Edital no Município</t>
  </si>
  <si>
    <t>Procedimento prévio</t>
  </si>
  <si>
    <t>Início previsto da Obra</t>
  </si>
  <si>
    <t>Empréstimo</t>
  </si>
  <si>
    <t>Projeto :</t>
  </si>
  <si>
    <t>Data</t>
  </si>
  <si>
    <t>Dias</t>
  </si>
  <si>
    <t>Contrapartida do Proponente</t>
  </si>
  <si>
    <t>Quantidade:</t>
  </si>
  <si>
    <t>Valor Total</t>
  </si>
  <si>
    <t>N</t>
  </si>
  <si>
    <t>Data Início</t>
  </si>
  <si>
    <t>Data Fim</t>
  </si>
  <si>
    <t>COMPOSIÇÃO DOS RECURSOS (FINANCIAMENTO E CONTRAPARTIDA)</t>
  </si>
  <si>
    <t>Nº DE</t>
  </si>
  <si>
    <t>MESES</t>
  </si>
  <si>
    <t>1T</t>
  </si>
  <si>
    <t>1C</t>
  </si>
  <si>
    <t>2T</t>
  </si>
  <si>
    <t>2C</t>
  </si>
  <si>
    <t>3T</t>
  </si>
  <si>
    <t>3C</t>
  </si>
  <si>
    <t>4T</t>
  </si>
  <si>
    <t>4C</t>
  </si>
  <si>
    <t>5T</t>
  </si>
  <si>
    <t>5C</t>
  </si>
  <si>
    <t>6T</t>
  </si>
  <si>
    <t>6C</t>
  </si>
  <si>
    <t>7T</t>
  </si>
  <si>
    <t>7C</t>
  </si>
  <si>
    <t>8T</t>
  </si>
  <si>
    <t>8C</t>
  </si>
  <si>
    <t>9T</t>
  </si>
  <si>
    <t>9C</t>
  </si>
  <si>
    <t>T</t>
  </si>
  <si>
    <t>C</t>
  </si>
  <si>
    <t>MENSAL PARCIAL PREVISTO EM %</t>
  </si>
  <si>
    <t>MENSAL ACUMULADO PREVISTO EM %</t>
  </si>
  <si>
    <t>Prefeito:</t>
  </si>
  <si>
    <t>___________________________</t>
  </si>
  <si>
    <t>__________________</t>
  </si>
  <si>
    <t>PREFEITURA DE CONTENDA</t>
  </si>
  <si>
    <t>LOTEAMENTOS JARDIM CIONEK</t>
  </si>
  <si>
    <t>RUA LUIZ BAUMEL</t>
  </si>
  <si>
    <t>ASSENTAMENTO DE TUBO DE FERRO FUNDIDO PARA REDE DE ÁGUA, DN 80 MM, JUNTA ELÁSTICA, INSTALADO EM LOCAL COM NÍVEL ALTO DE INTERFERÊNCIAS (NÃO INCLUI FORNECIMENTO). AF_11/2017</t>
  </si>
  <si>
    <t>M</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</si>
  <si>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</si>
  <si>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</si>
  <si>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</si>
  <si>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</si>
  <si>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</si>
  <si>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</si>
  <si>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</si>
  <si>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</si>
  <si>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</si>
  <si>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</si>
  <si>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</si>
  <si>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</si>
  <si>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</si>
  <si>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</si>
  <si>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</si>
  <si>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</si>
  <si>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</si>
  <si>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</si>
  <si>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</si>
  <si>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</si>
  <si>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</si>
  <si>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</si>
  <si>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</si>
  <si>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</si>
  <si>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</si>
  <si>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</si>
  <si>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</si>
  <si>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</si>
  <si>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</si>
  <si>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</si>
  <si>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</si>
  <si>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</si>
  <si>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</si>
  <si>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</si>
  <si>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</si>
  <si>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</si>
  <si>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</si>
  <si>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</si>
  <si>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</si>
  <si>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</si>
  <si>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</si>
  <si>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</si>
  <si>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</si>
  <si>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</si>
  <si>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</si>
  <si>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1000 MM (40  ) OU DN 1100 MM (44  ),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</si>
  <si>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</si>
  <si>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</si>
  <si>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</si>
  <si>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</si>
  <si>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</si>
  <si>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</si>
  <si>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</si>
  <si>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</si>
  <si>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</si>
  <si>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</si>
  <si>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</si>
  <si>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</si>
  <si>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</si>
  <si>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</si>
  <si>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</si>
  <si>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</si>
  <si>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</si>
  <si>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</si>
  <si>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</si>
  <si>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</si>
  <si>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</si>
  <si>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</si>
  <si>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</si>
  <si>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</si>
  <si>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</si>
  <si>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</si>
  <si>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</si>
  <si>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</si>
  <si>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</si>
  <si>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</si>
  <si>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</si>
  <si>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</si>
  <si>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</si>
  <si>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</si>
  <si>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UN</t>
  </si>
  <si>
    <t>JUNTA ARGAMASSADA ENTRE TUBO DN 150 MM E O POÇO DE VISITA/ CAIXA DE CONCRETO OU ALVENARIA EM REDES DE ESGOTO. AF_06/2015</t>
  </si>
  <si>
    <t>JUNTA ARGAMASSADA ENTRE TUBO DN 200 MM E O POÇO/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</si>
  <si>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</si>
  <si>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</si>
  <si>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</si>
  <si>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</si>
  <si>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</si>
  <si>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</si>
  <si>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</si>
  <si>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</si>
  <si>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</si>
  <si>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</si>
  <si>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</si>
  <si>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</si>
  <si>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</si>
  <si>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</si>
  <si>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</si>
  <si>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</si>
  <si>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</si>
  <si>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</si>
  <si>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</si>
  <si>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</si>
  <si>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</si>
  <si>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</si>
  <si>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</si>
  <si>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</si>
  <si>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</si>
  <si>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</si>
  <si>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</si>
  <si>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</si>
  <si>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</si>
  <si>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</si>
  <si>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</si>
  <si>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</si>
  <si>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</si>
  <si>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</si>
  <si>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</si>
  <si>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</si>
  <si>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</si>
  <si>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</si>
  <si>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</si>
  <si>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</si>
  <si>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</si>
  <si>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</si>
  <si>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</si>
  <si>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</si>
  <si>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</si>
  <si>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</si>
  <si>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</si>
  <si>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</si>
  <si>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</si>
  <si>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</si>
  <si>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</si>
  <si>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</si>
  <si>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</si>
  <si>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</si>
  <si>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</si>
  <si>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</si>
  <si>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</si>
  <si>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</si>
  <si>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</si>
  <si>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</si>
  <si>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</si>
  <si>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</si>
  <si>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</si>
  <si>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</si>
  <si>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</si>
  <si>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</si>
  <si>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</si>
  <si>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</si>
  <si>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</si>
  <si>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</si>
  <si>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</si>
  <si>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</si>
  <si>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</si>
  <si>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</si>
  <si>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</si>
  <si>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</si>
  <si>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</si>
  <si>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</si>
  <si>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</si>
  <si>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</si>
  <si>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</si>
  <si>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</si>
  <si>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</si>
  <si>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</si>
  <si>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</si>
  <si>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</si>
  <si>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</si>
  <si>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</si>
  <si>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</si>
  <si>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</si>
  <si>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</si>
  <si>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</si>
  <si>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</si>
  <si>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</si>
  <si>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</si>
  <si>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</si>
  <si>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</si>
  <si>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</si>
  <si>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</si>
  <si>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</si>
  <si>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</si>
  <si>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</si>
  <si>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</si>
  <si>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</si>
  <si>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</si>
  <si>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</si>
  <si>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</si>
  <si>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</si>
  <si>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</si>
  <si>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</si>
  <si>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</si>
  <si>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</si>
  <si>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</si>
  <si>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</si>
  <si>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</si>
  <si>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</si>
  <si>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</si>
  <si>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</si>
  <si>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</si>
  <si>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</si>
  <si>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</si>
  <si>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</si>
  <si>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</si>
  <si>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</si>
  <si>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</si>
  <si>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</si>
  <si>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</si>
  <si>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</si>
  <si>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</si>
  <si>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</si>
  <si>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</si>
  <si>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</si>
  <si>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</si>
  <si>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</si>
  <si>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</si>
  <si>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</si>
  <si>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</si>
  <si>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</si>
  <si>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</si>
  <si>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</si>
  <si>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ASSENTAMENTO DE TAMPAO DE FERRO FUNDIDO 900 MM</t>
  </si>
  <si>
    <t>ASSENTAMENTO DE TAMPAO DE FERRO FUNDIDO 600 MM</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</si>
  <si>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</si>
  <si>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</si>
  <si>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</si>
  <si>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</si>
  <si>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ASSENTAMENTO DE PECAS, CONEXOES, APARELHOS E ACESSORIOS DE FERRO FUNDIDO DUCTIL, JUNTA ELASTICA, MECANICA OU FLANGEADA, COM DIAMETROS DE 50 A 300 MM.</t>
  </si>
  <si>
    <t>KG</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</si>
  <si>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</si>
  <si>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</si>
  <si>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</si>
  <si>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</si>
  <si>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</si>
  <si>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</si>
  <si>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</si>
  <si>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</si>
  <si>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</si>
  <si>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</si>
  <si>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</si>
  <si>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</si>
  <si>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</si>
  <si>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</si>
  <si>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</si>
  <si>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</si>
  <si>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TE PVC PARA COLETOR ESGOTO, EB644, D=100MM, COM JUNTA ELASTICA.</t>
  </si>
  <si>
    <t>CURVA PARA REDE COLETOR ESGOTO, EB 644, 90GR, DN=200MM, COM JUNTA ELASTICA</t>
  </si>
  <si>
    <t>CURVA PVC PARA REDE COLETOR ESGOTO, EB-644, 45 GR, 200 MM, COM JUNTA ELASTICA.</t>
  </si>
  <si>
    <t>73884/1</t>
  </si>
  <si>
    <t>INSTALAÇÃO DE VÁLVULAS OU REGISTROS COM JUNTA FLANGEADA - DN 50</t>
  </si>
  <si>
    <t>73884/2</t>
  </si>
  <si>
    <t>INSTALAÇÃO DE VÁLVULAS OU REGISTROS COM JUNTA FLANGEADA - DN 75</t>
  </si>
  <si>
    <t>73884/3</t>
  </si>
  <si>
    <t>INSTALAÇÃO DE VÁLVULAS OU REGISTROS COM JUNTA FLANGEADA - DN 100</t>
  </si>
  <si>
    <t>73884/4</t>
  </si>
  <si>
    <t>INSTALAÇÃO DE VÁLVULAS OU REGISTROS COM JUNTA FLANGEADA - DN 150</t>
  </si>
  <si>
    <t>73884/5</t>
  </si>
  <si>
    <t>INSTALAÇÃO DE VÁLVULAS OU REGISTROS COM JUNTA FLANGEADA - DN 200</t>
  </si>
  <si>
    <t>73884/6</t>
  </si>
  <si>
    <t>INSTALAÇÃO DE VÁLVULAS OU REGISTROS COM JUNTA FLANGEADA - DN 250</t>
  </si>
  <si>
    <t>73884/7</t>
  </si>
  <si>
    <t>INSTALAÇÃO DE VÁLVULAS OU REGISTROS COM JUNTA FLANGEADA - DN 300</t>
  </si>
  <si>
    <t>73884/8</t>
  </si>
  <si>
    <t>INSTALAÇÃO DE VÁLVULAS OU REGISTROS COM JUNTA FLANGEADA - DN 350</t>
  </si>
  <si>
    <t>73884/9</t>
  </si>
  <si>
    <t>INSTALAÇÃO DE VÁLVULAS OU REGISTROS COM JUNTA FLANGEADA - DN 400</t>
  </si>
  <si>
    <t>73884/10</t>
  </si>
  <si>
    <t>INSTALAÇÃO DE VÁLVULAS OU REGISTROS COM JUNTA FLANGEADA - DN 450</t>
  </si>
  <si>
    <t>73884/11</t>
  </si>
  <si>
    <t>INSTALAÇÃO DE VÁLVULAS OU REGISTROS COM JUNTA FLANGEADA - DN 500</t>
  </si>
  <si>
    <t>73884/12</t>
  </si>
  <si>
    <t>INSTALAÇÃO DE VÁLVULAS OU REGISTROS COM JUNTA FLANGEADA - DN 600</t>
  </si>
  <si>
    <t>73884/13</t>
  </si>
  <si>
    <t>INSTALAÇÃO DE VÁLVULAS OU REGISTROS COM JUNTA FLANGEADA - DN 700</t>
  </si>
  <si>
    <t>73884/14</t>
  </si>
  <si>
    <t>INSTALAÇÃO DE VÁLVULAS OU REGISTROS COM JUNTA FLANGEADA - DN 800</t>
  </si>
  <si>
    <t>73884/15</t>
  </si>
  <si>
    <t>INSTALAÇÃO DE VÁLVULAS OU REGISTROS COM JUNTA FLANGEADA - DN 900</t>
  </si>
  <si>
    <t>73884/16</t>
  </si>
  <si>
    <t>INSTALAÇÃO DE VÁLVULAS OU REGISTROS COM JUNTA FLANGEADA - DN 1000</t>
  </si>
  <si>
    <t>73885/1</t>
  </si>
  <si>
    <t>INSTALAÇÃO DE VÁLVULAS OU REGISTROS COM JUNTA ELÁSTICA - DN 50</t>
  </si>
  <si>
    <t>73885/2</t>
  </si>
  <si>
    <t>INSTALAÇÃO DE VÁLVULAS OU REGISTROS COM JUNTA ELÁSTICA - DN 75</t>
  </si>
  <si>
    <t>73885/3</t>
  </si>
  <si>
    <t>INSTALAÇÃO DE VÁLVULAS OU REGISTROS COM JUNTA ELÁSTICA - DN 100</t>
  </si>
  <si>
    <t>73885/4</t>
  </si>
  <si>
    <t>INSTALAÇÃO DE VÁLVULAS OU REGISTROS COM JUNTA ELÁSTICA - DN 150</t>
  </si>
  <si>
    <t>73885/5</t>
  </si>
  <si>
    <t>INSTALAÇÃO DE VÁLVULAS OU REGISTROS COM JUNTA ELÁSTICA - DN 200</t>
  </si>
  <si>
    <t>73885/6</t>
  </si>
  <si>
    <t>INSTALAÇÃO DE VÁLVULAS OU REGISTROS COM JUNTA ELÁSTICA - DN 250</t>
  </si>
  <si>
    <t>73885/7</t>
  </si>
  <si>
    <t>INSTALAÇÃO DE VÁLVULAS OU REGISTROS COM JUNTA ELÁSTICA - DN 300</t>
  </si>
  <si>
    <t>73885/8</t>
  </si>
  <si>
    <t>INSTALAÇÃO DE VÁLVULAS OU REGISTROS COM JUNTA ELÁSTICA - DN 350</t>
  </si>
  <si>
    <t>73885/9</t>
  </si>
  <si>
    <t>INSTALAÇÃO DE VÁLVULAS OU REGISTROS COM JUNTA ELÁSTICA - DN 400</t>
  </si>
  <si>
    <t>73885/10</t>
  </si>
  <si>
    <t>INSTALAÇÃO DE VÁLVULAS OU REGISTROS COM JUNTA ELÁSTICA - DN 450</t>
  </si>
  <si>
    <t>73885/11</t>
  </si>
  <si>
    <t>INSTALAÇÃO DE VÁLVULAS OU REGISTROS COM JUNTA ELÁSTICA - DN 500</t>
  </si>
  <si>
    <t>73885/12</t>
  </si>
  <si>
    <t>INSTALAÇÃO DE VÁLVULAS OU REGISTROS COM JUNTA ELÁSTICA - DN 600</t>
  </si>
  <si>
    <t>FECHAMENTO DE CONSTRUÇÃO TEMPORÁRIA EM CHAPA DE MADEIRA COMPENSADA E=10MM, COM REAPROVEITAMENTO DE 2X.</t>
  </si>
  <si>
    <t>M2</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</si>
  <si>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</si>
  <si>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</si>
  <si>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</si>
  <si>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</si>
  <si>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CHAPA DE MADEIRA COMPENSADA, NÃO INCLUSO MOBILIÁRIO E EQUIPAMENTOS.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</si>
  <si>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</si>
  <si>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</si>
  <si>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</si>
  <si>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EXECUÇÃO DE RESERVATÓRIO ELEVADO DE ÁGUA (1000 LITROS) EM CANTEIRO DE OBRA, APOIADO EM ESTRUTURA DE MADEIRA. AF_02/2016</t>
  </si>
  <si>
    <t>EXECUÇÃO DE RESERVATÓRIO ELEVADO DE ÁGUA (2000 LITROS) EM CANTEIRO DE OBRA, APOIADO EM ESTRUTURA DE MADEIRA. AF_02/2016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</si>
  <si>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</si>
  <si>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</si>
  <si>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</si>
  <si>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</si>
  <si>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</si>
  <si>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</si>
  <si>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</si>
  <si>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</si>
  <si>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</si>
  <si>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</si>
  <si>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</si>
  <si>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</si>
  <si>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</si>
  <si>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</si>
  <si>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</si>
  <si>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</si>
  <si>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</si>
  <si>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</si>
  <si>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</si>
  <si>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</si>
  <si>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</si>
  <si>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</si>
  <si>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</si>
  <si>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</si>
  <si>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</si>
  <si>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PLACA DE OBRA EM CHAPA DE ACO GALVANIZADO</t>
  </si>
  <si>
    <t>73847/1</t>
  </si>
  <si>
    <t>ALUGUEL CONTAINER/ESCRIT INCL INST ELET LARG=2,20 COMP=6,20M          ALT=2,50M CHAPA ACO C/NERV TRAPEZ FORRO C/ISOL TERMO/ACUSTICO         CHASSIS REFORC PISO COMPENS NAVAL EXC TRANSP/CARGA/DESCARGA</t>
  </si>
  <si>
    <t>MES</t>
  </si>
  <si>
    <t>ESCAVADEIRA HIDRÁULICA SOBRE ESTEIRAS, CAÇAMBA 0,80 M3, PESO OPERACIONAL 17 T, POTENCIA BRUTA 111 HP - CHP DIURNO. AF_06/2014</t>
  </si>
  <si>
    <t>CHP</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</si>
  <si>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</si>
  <si>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4X2, POTÊNCIA LÍQ. 79 HP, CAÇAMBA CARREG. CAP. MÍN. 1 M3, CAÇAMBA RETRO CAP. 0,20 M3, PESO OPERACIONAL MÍN. 6.570 KG, PROFUNDIDADE ESCAVAÇÃO MÁX. 4,37 M - CHP DIURNO. AF_06/2014</t>
  </si>
  <si>
    <t>ROLO COMPACTADOR VIBRATÓRIO DE UM CILINDRO AÇO LISO, POTÊNCIA 80 HP, PESO OPERACIONAL MÁXIMO 8,1 T, IMPACTO DINÂMICO 16,15 / 9,5 T, LARGURA DE TRABALHO 1,68 M - CHP DIURNO. AF_06/2014</t>
  </si>
  <si>
    <t>GRADE DE DISCO CONTROLE REMOTO REBOCÁVEL, COM 24 DISCOS 24 X 6 MM COM PNEUS PARA TRANSPORTE - CHP DIURNO. AF_06/2014</t>
  </si>
  <si>
    <t>MARTELETE OU ROMPEDOR PNEUMÁTICO MANUAL, 28 KG, COM SILENCIADOR - CHP DIURNO. AF_07/2016</t>
  </si>
  <si>
    <t>CAMINHÃO BASCULANTE 6 M3, PESO BRUTO TOTAL 16.000 KG, CARGA ÚTIL MÁXIMA 13.071 KG, DISTÂNCIA ENTRE EIXOS 4,80 M, POTÊNCIA 230 CV INCLUSIVE CAÇAMBA METÁLICA - CHP DIURNO. AF_06/2014</t>
  </si>
  <si>
    <t>USINA DE CONCRETO FIXA, CAPACIDADE NOMINAL DE 90 A 120 M3/H, SEM SILO - CHP DIURNO. AF_07/2016</t>
  </si>
  <si>
    <t>CAMINHÃO TOCO, PBT 16.000 KG, CARGA ÚTIL MÁX. 10.685 KG, DIST. ENTRE EIXOS 4,8 M, POTÊNCIA 189 CV, INCLUSIVE CARROCERIA FIXA ABERTA DE MADEIRA P/ TRANSPORTE GERAL DE CARGA SECA, DIMEN. APROX. 2,5 X 7,00 X 0,50 M - CHP DIURNO. AF_06/2014</t>
  </si>
  <si>
    <t>VIBROACABADORA DE ASFALTO SOBRE ESTEIRAS, LARGURA DE PAVIMENTAÇÃO 1,90 M A 5,30 M, POTÊNCIA 105 HP CAPACIDADE 450 T/H - CHP DIURNO. AF_11/2014</t>
  </si>
  <si>
    <t>VASSOURA MECÂNICA REBOCÁVEL COM ESCOVA CILÍNDRICA, LARGURA ÚTIL DE VARRIMENTO DE 2,44 M - CHP DIURNO. AF_06/2014</t>
  </si>
  <si>
    <t>TRATOR DE PNEUS, POTÊNCIA 122 CV, TRAÇÃO 4X4, PESO COM LASTRO DE 4.510 KG - CHP DIURNO. AF_06/2014</t>
  </si>
  <si>
    <t>TRATOR DE ESTEIRAS, POTÊNCIA 170 HP, PESO OPERACIONAL 19 T, CAÇAMBA 5,2 M3 - CHP DIURNO. AF_06/2014</t>
  </si>
  <si>
    <t>TRATOR DE ESTEIRAS, POTÊNCIA 150 HP, PESO OPERACIONAL 16,7 T, COM RODA MOTRIZ ELEVADA E LÂMINA 3,18 M3 - CHP DIURNO. AF_06/2014</t>
  </si>
  <si>
    <t>TRATOR DE ESTEIRAS, POTÊNCIA 347 HP, PESO OPERACIONAL 38,5 T, COM LÂMINA 8,70 M3 - CHP DIURNO. AF_06/2014</t>
  </si>
  <si>
    <t>ROLO COMPACTADOR VIBRATÓRIO REBOCÁVEL, CILINDRO DE AÇO LISO, POTÊNCIA DE TRAÇÃO DE 65 CV, PESO 4,7 T, IMPACTO DINÂMICO 18,3 T, LARGURA DE TRABALHO 1,67 M - CHP DIURNO. AF_02/2016</t>
  </si>
  <si>
    <t>ROLO COMPACTADOR VIBRATÓRIO TANDEM AÇO LISO, POTÊNCIA 58 HP, PESO SEM/COM LASTRO 6,5 / 9,4 T, LARGURA DE TRABALHO 1,2 M - CHP DIURNO. AF_06/2014</t>
  </si>
  <si>
    <t>RETROESCAVADEIRA SOBRE RODAS COM CARREGADEIRA, TRAÇÃO 4X4, POTÊNCIA LÍQ. 72 HP, CAÇAMBA CARREG. CAP. MÍN. 0,79 M3, CAÇAMBA RETRO CAP. 0,18 M3, PESO OPERACIONAL MÍN. 7.140 KG, PROFUNDIDADE ESCAVAÇÃO MÁX. 4,50 M - CHP DIURNO. AF_06/2014</t>
  </si>
  <si>
    <t>ROLO COMPACTADOR VIBRATÓRIO PÉ DE CARNEIRO, OPERADO POR CONTROLE REMOTO, POTÊNCIA 12,5 KW, PESO OPERACIONAL 1,675 T, LARGURA DE TRABALHO 0,85 M - CHP DIURNO. AF_02/2016</t>
  </si>
  <si>
    <t>USINA DE LAMA ASFÁLTICA, PROD 30 A 50 T/H, SILO DE AGREGADO 7 M3, RESERVATÓRIOS PARA EMULSÃO E ÁGUA DE 2,3 M3 CADA, MISTURADOR TIPO PUG MILL A SER MONTADO SOBRE CAMINHÃO - CHP DIURNO. AF_10/2014</t>
  </si>
  <si>
    <t>CAMINHÃO TOCO, PESO BRUTO TOTAL 14.300 KG, CARGA ÚTIL MÁXIMA 9590 KG, DISTÂNCIA ENTRE EIXOS 4,76 M, POTÊNCIA 185 CV (NÃO INCLUI CARROCERIA) - CHP DIURNO. AF_06/2014</t>
  </si>
  <si>
    <t>CAMINHÃO TOCO, PESO BRUTO TOTAL 16.000 KG, CARGA ÚTIL MÁXIMA DE 10.685 KG, DISTÂNCIA ENTRE EIXOS 4,80 M, POTÊNCIA 189 CV EXCLUSIVE CARROCERIA - CHP DIURNO. AF_06/2014</t>
  </si>
  <si>
    <t>CAMINHÃO PIPA 10.000 L TRUCADO, PESO BRUTO TOTAL 23.000 KG, CARGA ÚTIL MÁXIMA 15.935 KG, DISTÂNCIA ENTRE EIXOS 4,8 M, POTÊNCIA 230 CV, INCLUSIVE TANQUE DE AÇO PARA TRANSPORTE DE ÁGUA - CHP DIURNO. AF_06/2014</t>
  </si>
  <si>
    <t>ESPARGIDOR DE ASFALTO PRESSURIZADO COM TANQUE DE 2500 L, REBOCÁVEL COM MOTOR A GASOLINA POTÊNCIA 3,4 HP - CHP DIURNO. AF_07/2014</t>
  </si>
  <si>
    <t>GRADE DE DISCO REBOCÁVEL COM 20 DISCOS 24" X 6 MM COM PNEUS PARA TRANSPORTE - CHP DIURNO. AF_06/2014</t>
  </si>
  <si>
    <t>GUINDAUTO HIDRÁULICO, CAPACIDADE MÁXIMA DE CARGA 6200 KG, MOMENTO MÁXIMO DE CARGA 11,7 TM, ALCANCE MÁXIMO HORIZONTAL 9,70 M, INCLUSIVE CAMINHÃO TOCO PBT 16.000 KG, POTÊNCIA DE 189 CV - CHP DIURNO. AF_06/2014</t>
  </si>
  <si>
    <t>MOTONIVELADORA POTÊNCIA BÁSICA LÍQUIDA (PRIMEIRA MARCHA) 125 HP, PESO BRUTO 13032 KG, LARGURA DA LÂMINA DE 3,7 M - CHP DIURNO. AF_06/2014</t>
  </si>
  <si>
    <t>PÁ CARREGADEIRA SOBRE RODAS, POTÊNCIA LÍQUIDA 128 HP, CAPACIDADE DA CAÇAMBA 1,7 A 2,8 M3, PESO OPERACIONAL 11632 KG - CHP DIURNO. AF_06/2014</t>
  </si>
  <si>
    <t>PÁ CARREGADEIRA SOBRE RODAS, POTÊNCIA 197 HP, CAPACIDADE DA CAÇAMBA 2,5 A 3,5 M3, PESO OPERACIONAL 18338 KG - CHP DIURNO. AF_06/2014</t>
  </si>
  <si>
    <t>COMPRESSOR DE AR REBOCÁVEL, VAZÃO 189 PCM, PRESSÃO EFETIVA DE TRABALHO 102 PSI, MOTOR DIESEL, POTÊNCIA 63 CV - CHP DIURNO. AF_06/2015</t>
  </si>
  <si>
    <t>CAMINHÃO PIPA 6.000 L, PESO BRUTO TOTAL 13.000 KG, DISTÂNCIA ENTRE EIXOS 4,80 M, POTÊNCIA 189 CV INCLUSIVE TANQUE DE AÇO PARA TRANSPORTE DE ÁGUA, CAPACIDADE 6 M3 - CHP DIURNO. AF_06/2014</t>
  </si>
  <si>
    <t>ROLO COMPACTADOR DE PNEUS ESTÁTICO, PRESSÃO VARIÁVEL, POTÊNCIA 111 HP, PESO SEM/COM LASTRO 9,5 / 26 T, LARGURA DE TRABALHO 1,90 M - CHP DIURNO. AF_07/2014</t>
  </si>
  <si>
    <t>TANQUE DE ASFALTO ESTACIONÁRIO COM SERPENTINA, CAPACIDADE 30.000 L - CHP DIURNO. AF_06/2014</t>
  </si>
  <si>
    <t>MOTOBOMBA TRASH (PARA ÁGUA SUJA) AUTO ESCORVANTE, MOTOR GASOLINA DE 6,41 HP, DIÂMETROS DE SUCÇÃO X RECALQUE: 3" X 3", HM/Q = 10 MCA / 60 M3/H A 23 MCA / 0 M3/H - CHP DIURNO. AF_10/2014</t>
  </si>
  <si>
    <t>ROLO COMPACTADOR PE DE CARNEIRO VIBRATORIO, POTENCIA 125 HP, PESO OPERACIONAL SEM/COM LASTRO 11,95 / 13,30 T, IMPACTO DINAMICO 38,5 / 22,5 T, LARGURA DE TRABALHO 2,15 M - CHP DIURNO. AF_06/2014</t>
  </si>
  <si>
    <t>CAMINHÃO BASCULANTE 6 M3 TOCO, PESO BRUTO TOTAL 16.000 KG, CARGA ÚTIL MÁXIMA 11.130 KG, DISTÂNCIA ENTRE EIXOS 5,36 M, POTÊNCIA 185 CV, INCLUSIVE CAÇAMBA METÁLICA - CHP DIURNO. AF_06/2014</t>
  </si>
  <si>
    <t>GRUPO GERADOR ESTACIONÁRIO, MOTOR DIESEL POTÊNCIA 170 KVA - CHP DIURNO. AF_02/2016</t>
  </si>
  <si>
    <t>ROLO COMPACTADOR VIBRATÓRIO PÉ DE CARNEIRO PARA SOLOS, POTÊNCIA 80 HP, PESO OPERACIONAL SEM/COM LASTRO 7,4 / 8,8 T, LARGURA DE TRABALHO 1,68 M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</si>
  <si>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</si>
  <si>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</si>
  <si>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ESPARGIDOR DE ASFALTO PRESSURIZADO, TANQUE 6 M3 COM ISOLAÇÃO TÉRMICA, AQUECIDO COM 2 MAÇARICOS, COM BARRA ESPARGIDORA 3,60 M, MONTADO SOBRE CAMINHÃO  TOCO, PBT 14.300 KG, POTÊNCIA 185 CV - CHP DIURNO. AF_08/2015</t>
  </si>
  <si>
    <t>GRUPO DE SOLDAGEM COM GERADOR A DIESEL 60 CV PARA SOLDA ELÉTRICA, SOBRE 04 RODAS, COM MOTOR 4 CILINDROS 600 A - CHP DIURNO. AF_02/2016</t>
  </si>
  <si>
    <t>BETONEIRA CAPACIDADE NOMINAL 400 L, CAPACIDADE DE MISTURA 310 L, MOTOR A DIESEL POTÊNCIA 5,0 HP, SEM CARREGADOR - CHP DIURNO. AF_06/2014</t>
  </si>
  <si>
    <t>MISTURADOR DE ARGAMASSA, EIXO HORIZONTAL, CAPACIDADE DE MISTURA 300 KG, MOTOR ELÉTRICO POTÊNCIA 5 CV - CHP DIURNO. AF_06/2014</t>
  </si>
  <si>
    <t>MISTURADOR DE ARGAMASSA, EIXO HORIZONTAL, CAPACIDADE DE MISTURA 600 KG, MOTOR ELÉTRICO POTÊNCIA 7,5 CV - CHP DIURNO. AF_06/2014</t>
  </si>
  <si>
    <t>MISTURADOR DE ARGAMASSA, EIXO HORIZONTAL, CAPACIDADE DE MISTURA 160 KG, MOTOR ELÉTRICO POTÊNCIA 3 CV - CHP DIURNO. AF_06/2014</t>
  </si>
  <si>
    <t>PROJETOR DE ARGAMASSA, CAPACIDADE DE PROJEÇÃO 1,5 M3/H, ALCANCE DE 30 ATÉ 60 M, MOTOR ELÉTRICO POTÊNCIA 7,5 HP - CHP DIURNO. AF_06/2014</t>
  </si>
  <si>
    <t>PROJETOR DE ARGAMASSA, CAPACIDADE DE PROJEÇÃO 2 M3/H, ALCANCE ATÉ 50 M, MOTOR ELÉTRICO POTÊNCIA 7,5 HP - CHP DIURNO. AF_06/2014</t>
  </si>
  <si>
    <t>BETONEIRA CAPACIDADE NOMINAL DE 400 L, CAPACIDADE DE MISTURA 280 L, MOTOR ELÉTRICO TRIFÁSICO POTÊNCIA DE 2 CV, SEM CARREGADOR - CHP DIURNO. AF_10/2014</t>
  </si>
  <si>
    <t>TRATOR DE ESTEIRAS, POTÊNCIA 125 HP, PESO OPERACIONAL 12,9 T, COM LÂMINA 2,7 M3 - CHP DIURNO. AF_10/2014</t>
  </si>
  <si>
    <t>ESCAVADEIRA HIDRÁULICA SOBRE ESTEIRAS, CAÇAMBA 1,20 M3, PESO OPERACIONAL 21 T, POTÊNCIA BRUTA 155 HP - CHP DIURNO. AF_06/2014</t>
  </si>
  <si>
    <t>BOMBA SUBMERSÍVEL ELÉTRICA TRIFÁSICA, POTÊNCIA 2,96 HP, Ø ROTOR 144 MM SEMI-ABERTO, BOCAL DE SAÍDA Ø 2, HM/Q = 2 MCA / 38,8 M3/H A 28 MCA / 5 M3/H - CHP DIURNO. AF_06/2014</t>
  </si>
  <si>
    <t>TANQUE DE ASFALTO ESTACIONÁRIO COM MAÇARICO, CAPACIDADE 20.000 L - CHP DIURNO. AF_06/2014</t>
  </si>
  <si>
    <t>TRATOR DE ESTEIRAS, POTÊNCIA 100 HP, PESO OPERACIONAL 9,4 T, COM LÂMINA 2,19 M3 - CHP DIURNO. AF_06/2014</t>
  </si>
  <si>
    <t>TRATOR DE PNEUS, POTÊNCIA 85 CV, TRAÇÃO 4X4, PESO COM LASTRO DE 4.675 KG - CHP DIURNO. AF_06/2014</t>
  </si>
  <si>
    <t>BETONEIRA CAPACIDADE NOMINAL DE 600 L, CAPACIDADE DE MISTURA 360 L, MOTOR ELÉTRICO TRIFÁSICO POTÊNCIA DE 4 CV, SEM CARREGADOR - CHP DIURNO. AF_11/2014</t>
  </si>
  <si>
    <t>FRESADORA DE ASFALTO A FRIO SOBRE RODAS, LARGURA FRESAGEM DE 1,0 M, POTÊNCIA 208 HP - CHP DIURNO. AF_11/2014</t>
  </si>
  <si>
    <t>FRESADORA DE ASFALTO A FRIO SOBRE RODAS, LARGURA FRESAGEM DE 2,0 M, POTÊNCIA 550 HP - CHP DIURNO. AF_11/2014</t>
  </si>
  <si>
    <t>RECICLADORA DE ASFALTO A FRIO SOBRE RODAS, LARGURA FRESAGEM DE 2,0 M, POTÊNCIA 422 HP - CHP DIURNO. AF_11/2014</t>
  </si>
  <si>
    <t>VIBROACABADORA DE ASFALTO SOBRE ESTEIRAS, LARGURA DE PAVIMENTAÇÃO 2,13 M A 4,55 M, POTÊNCIA 100 HP CAPACIDADE 400 T/H - CHP DIURNO. AF_11/2014</t>
  </si>
  <si>
    <t>GUINDASTE HIDRÁULICO AUTOPROPELIDO, COM LANÇA TELESCÓPICA 28,80 M, CAPACIDADE MÁXIMA 30 T, POTÊNCIA 97 KW, TRAÇÃO 4 X 4 - CHP DIURNO. AF_11/2014</t>
  </si>
  <si>
    <t>BETONEIRA CAPACIDADE NOMINAL DE 600 L, CAPACIDADE DE MISTURA 440 L, MOTOR A DIESEL POTÊNCIA 10 HP, COM CARREGADOR - CHP DIURNO. AF_11/2014</t>
  </si>
  <si>
    <t>BATE-ESTACAS POR GRAVIDADE, POTÊNCIA DE 160 HP, PESO DO MARTELO ATÉ 3 TONELADAS - CHP DIURNO. AF_11/2014</t>
  </si>
  <si>
    <t>CAMINHÃO BASCULANTE 14 M3, COM CAVALO MECÂNICO DE CAPACIDADE MÁXIMA DE TRAÇÃO COMBINADO DE 36000 KG, POTÊNCIA 286 CV, INCLUSIVE SEMIREBOQUE COM CAÇAMBA METÁLICA - CHP DIURNO. AF_12/2014</t>
  </si>
  <si>
    <t>CAMINHÃO BASCULANTE 18 M3, COM CAVALO MECÂNICO DE CAPACIDADE MÁXIMA DE TRAÇÃO COMBINADO DE 45000 KG, POTÊNCIA 330 CV, INCLUSIVE SEMIREBOQUE COM CAÇAMBA METÁLICA - CHP DIURNO. AF_12/2014</t>
  </si>
  <si>
    <t>VIBRADOR DE IMERSÃO, DIÂMETRO DE PONTEIRA 45MM, MOTOR ELÉTRICO TRIFÁSICO POTÊNCIA DE 2 CV - CHP DIURNO. AF_06/2015</t>
  </si>
  <si>
    <t>PERFURATRIZ MANUAL, TORQUE MÁXIMO 83 N.M, POTÊNCIA 5 CV, COM DIÂMETRO MÁXIMO 4" - CHP DIURNO. AF_06/2015</t>
  </si>
  <si>
    <t>PERFURATRIZ SOBRE ESTEIRA, TORQUE MÁXIMO 600 KGF, PESO MÉDIO 1000 KG, POTÊNCIA 20 HP, DIÂMETRO MÁXIMO 10" - CHP DIURNO. AF_06/2015</t>
  </si>
  <si>
    <t>MISTURADOR DUPLO HORIZONTAL DE ALTA TURBULÊNCIA, CAPACIDADE / VOLUME 2 X 500 LITROS, MOTORES ELÉTRICOS MÍNIMO 5 CV CADA, PARA NATA CIMENTO, ARGAMASSA E OUTROS - CHP DIURNO. AF_06/2015</t>
  </si>
  <si>
    <t>BOMBA TRIPLEX, PARA INJEÇÃO DE NATA DE CIMENTO, VAZÃO MÁXIMA DE 100 LITROS/MINUTO, PRESSÃO MÁXIMA DE 70 BAR - CHP DIURNO. AF_06/2015</t>
  </si>
  <si>
    <t>BOMBA CENTRÍFUGA MONOESTÁGIO COM MOTOR ELÉTRICO MONOFÁSICO, POTÊNCIA 15 HP, DIÂMETRO DO ROTOR 173 MM, HM/Q = 30 MCA / 90 M3/H A 45 MCA / 55 M3/H - CHP DIURNO. AF_06/2015</t>
  </si>
  <si>
    <t>BOMBA DE PROJEÇÃO DE CONCRETO SECO, POTÊNCIA 10 CV, VAZÃO 3 M3/H - CHP DIURNO. AF_06/2015</t>
  </si>
  <si>
    <t>BOMBA DE PROJEÇÃO DE CONCRETO SECO, POTÊNCIA 10 CV, VAZÃO 6 M3/H - CHP DIURNO. AF_06/2015</t>
  </si>
  <si>
    <t>PROJETOR PNEUMÁTICO DE ARGAMASSA PARA CHAPISCO E REBOCO COM RECIPIENTE ACOPLADO, TIPO CANEQUINHA, COM COMPRESSOR DE AR REBOCÁVEL VAZÃO 89 PCM E MOTOR DIESEL DE 20 CV - CHP DIURNO. AF_06/2015</t>
  </si>
  <si>
    <t>PERFURATRIZ COM TORRE METÁLICA PARA EXECUÇÃO DE ESTACA HÉLICE CONTÍNUA, PROFUNDIDADE MÁXIMA DE 30 M, DIÂMETRO MÁXIMO DE 800 MM, POTÊNCIA INSTALADA DE 268 HP, MESA ROTATIVA COM TORQUE MÁXIMO DE 170 KNM - CHP DIURNO. AF_06/2015</t>
  </si>
  <si>
    <t>PERFURATRIZ HIDRÁULICA SOBRE CAMINHÃO COM TRADO CURTO ACOPLADO, PROFUNDIDADE MÁXIMA DE 20 M, DIÂMETRO MÁXIMO DE 1500 MM, POTÊNCIA INSTALADA DE 137 HP, MESA ROTATIVA COM TORQUE MÁXIMO DE 30 KNM - CHP DIURNO. AF_06/2015</t>
  </si>
  <si>
    <t>MANIPULADOR TELESCÓPICO, POTÊNCIA DE 85 HP, CAPACIDADE DE CARGA DE 3.500 KG, ALTURA MÁXIMA DE ELEVAÇÃO DE 12,3 M - CHP DIURNO. AF_06/2015</t>
  </si>
  <si>
    <t>MINICARREGADEIRA SOBRE RODAS, POTÊNCIA LÍQUIDA DE 47 HP, CAPACIDADE NOMINAL DE OPERAÇÃO DE 646 KG - CHP DIURNO. AF_06/2015</t>
  </si>
  <si>
    <t>COMPRESSOR DE AR REBOCÁVEL, VAZÃO 89 PCM, PRESSÃO EFETIVA DE TRABALHO 102 PSI, MOTOR DIESEL, POTÊNCIA 20 CV - CHP DIURNO. AF_06/2015</t>
  </si>
  <si>
    <t>COMPRESSOR DE AR REBOCAVEL, VAZÃO 250 PCM, PRESSAO DE TRABALHO 102 PSI, MOTOR A DIESEL POTÊNCIA 81 CV - CHP DIURNO. AF_06/2015</t>
  </si>
  <si>
    <t>COMPRESSOR DE AR REBOCÁVEL, VAZÃO 748 PCM, PRESSÃO EFETIVA DE TRABALHO 102 PSI, MOTOR DIESEL, POTÊNCIA 210 CV - CHP DIURNO. AF_06/2015</t>
  </si>
  <si>
    <t>ESCAVADEIRA HIDRÁULICA SOBRE ESTEIRAS, CAÇAMBA 0,80 M3, PESO OPERACIONAL 17,8 T, POTÊNCIA LÍQUIDA 110 HP - CHP DIURNO. AF_10/2014</t>
  </si>
  <si>
    <t>COMPRESSOR DE AR REBOCAVEL, VAZÃO 400 PCM, PRESSAO DE TRABALHO 102 PSI, MOTOR A DIESEL POTÊNCIA 110 CV - CHP DIURNO. AF_06/2015</t>
  </si>
  <si>
    <t>CAMINHÃO TRUCADO (C/ TERCEIRO EIXO) ELETRÔNICO - POTÊNCIA 231CV - PBT = 22000KG - DIST. ENTRE EIXOS 5170 MM - INCLUI CARROCERIA FIXA ABERTA DE MADEIRA - CHP DIURNO. AF_06/2015</t>
  </si>
  <si>
    <t>PLACA VIBRATÓRIA REVERSÍVEL COM MOTOR 4 TEMPOS A GASOLINA, FORÇA CENTRÍFUGA DE 25 KN (2500 KGF), POTÊNCIA 5,5 CV - CHP DIURNO. AF_08/2015</t>
  </si>
  <si>
    <t>CORTADORA DE PISO COM MOTOR 4 TEMPOS A GASOLINA, POTÊNCIA DE 13 HP, COM DISCO DE CORTE DIAMANTADO SEGMENTADO PARA CONCRETO, DIÂMETRO DE 350 MM, FURO DE 1" (14 X 1") - CHP DIURNO. AF_08/2015</t>
  </si>
  <si>
    <t>CAMINHÃO BASCULANTE 10 M3, TRUCADO CABINE SIMPLES, PESO BRUTO TOTAL 23.000 KG, CARGA ÚTIL MÁXIMA 15.935 KG, DISTÂNCIA ENTRE EIXOS 4,80 M, POTÊNCIA 230 CV INCLUSIVE CAÇAMBA METÁLICA - CHP DIURNO. AF_06/2014</t>
  </si>
  <si>
    <t>COMPACTADOR DE SOLOS DE PERCUSSÃO (SOQUETE) COM MOTOR A GASOLINA 4 TEMPOS, POTÊNCIA 4 CV - CHP DIURNO. AF_08/2015</t>
  </si>
  <si>
    <t>GUINDAUTO HIDRÁULICO, CAPACIDADE MÁXIMA DE CARGA 6500 KG, MOMENTO MÁXIMO DE CARGA 5,8 TM, ALCANCE MÁXIMO HORIZONTAL 7,60 M, INCLUSIVE CAMINHÃO TOCO PBT 9.700 KG, POTÊNCIA DE 160 CV - CHP DIURNO. AF_08/2015</t>
  </si>
  <si>
    <t>CAMINHÃO DE TRANSPORTE DE MATERIAL ASFÁLTICO 30.000 L, COM CAVALO MECÂNICO DE CAPACIDADE MÁXIMA DE TRAÇÃO COMBINADO DE 66.000 KG, POTÊNCIA 360 CV, INCLUSIVE TANQUE DE ASFALTO COM SERPENTINA - CHP DIURNO. AF_08/2015</t>
  </si>
  <si>
    <t>SERRA CIRCULAR DE BANCADA COM MOTOR ELÉTRICO POTÊNCIA DE 5HP, COM COIFA PARA DISCO 10" - CHP DIURNO. AF_08/2015</t>
  </si>
  <si>
    <t>DISTRIBUIDOR DE AGREGADOS REBOCAVEL, CAPACIDADE 1,9 M³, LARGURA DE TRABALHO 3,66 M - CHP DIURNO. AF_11/2015</t>
  </si>
  <si>
    <t>CAMINHÃO PARA EQUIPAMENTO DE LIMPEZA A SUCÇÃO, COM CAMINHÃO TRUCADO DE PESO BRUTO TOTAL 23000 KG, CARGA ÚTIL MÁXIMA 15935 KG, DISTÂNCIA ENTRE EIXOS 4,80 M, POTÊNCIA 230 CV, INCLUSIVE LIMPADORA A SUCÇÃO, TANQUE 12000 L - CHP DIURNO. AF_11/2015</t>
  </si>
  <si>
    <t>PENEIRA ROTATIVA COM MOTOR ELÉTRICO TRIFÁSICO DE 2 CV, CILINDRO DE 1 M X 0,60 M, COM FUROS DE 3,17 MM - CHP DIURNO. AF_11/2015</t>
  </si>
  <si>
    <t>DOSADOR DE AREIA, CAPACIDADE DE 26 LITROS - CHP DIURNO. AF_11/2015</t>
  </si>
  <si>
    <t>CAMINHONETE COM MOTOR A DIESEL, POTÊNCIA 180 CV, CABINE DUPLA, 4X4 - CHP DIURNO. AF_11/2015</t>
  </si>
  <si>
    <t>CAMINHONETE CABINE SIMPLES COM MOTOR 1.6 FLEX, CÂMBIO MANUAL, POTÊNCIA 101/104 CV, 2 PORTAS - CHP DIURNO. AF_11/2015</t>
  </si>
  <si>
    <t>CAMINHÃO DE TRANSPORTE DE MATERIAL ASFÁLTICO 20.000 L, COM CAVALO MECÂNICO DE CAPACIDADE MÁXIMA DE TRAÇÃO COMBINADO DE 45.000 KG, POTÊNCIA 330 CV, INCLUSIVE TANQUE DE ASFALTO COM MAÇARICO - CHP DIURNO. AF_12/2015</t>
  </si>
  <si>
    <t>APARELHO PARA CORTE E SOLDA OXI-ACETILENO SOBRE RODAS, INCLUSIVE CILINDROS E MAÇARICOS - CHP DIURNO. AF_12/2015</t>
  </si>
  <si>
    <t>MÁQUINA EXTRUSORA DE CONCRETO PARA GUIAS E SARJETAS, MOTOR A DIESEL, POTÊNCIA 14 CV - CHP DIURNO. AF_12/2015</t>
  </si>
  <si>
    <t>MARTELO PERFURADOR PNEUMÁTICO MANUAL, HASTE 25 X 75 MM, 21 KG - CHP DIURNO. AF_12/2015</t>
  </si>
  <si>
    <t>PERFURATRIZ COM TORRE METÁLICA PARA EXECUÇÃO DE ESTACA HÉLICE CONTÍNUA, PROFUNDIDADE MÁXIMA DE 32 M, DIÂMETRO MÁXIMO DE 1000 MM, POTÊNCIA INSTALADA DE 350 HP, MESA ROTATIVA COM TORQUE MÁXIMO DE 263 KNM - CHP DIURNO. AF_01/2016</t>
  </si>
  <si>
    <t>BETONEIRA CAPACIDADE NOMINAL 400 L, CAPACIDADE DE MISTURA 310 L, MOTOR A GASOLINA POTÊNCIA 5,5 HP, SEM CARREGADOR - CHP DIURNO. AF_02/2016</t>
  </si>
  <si>
    <t>GRUA ASCENSIONAL, LANCA DE 30 M, CAPACIDADE DE 1,0 T A 30 M, ALTURA ATE 39 M - CHP DIURNO. AF_03/2016</t>
  </si>
  <si>
    <t>GUINCHO ELÉTRICO DE COLUNA, CAPACIDADE 400 KG, COM MOTO FREIO, MOTOR TRIFÁSICO DE 1,25 CV - CHP DIURNO. AF_03/2016</t>
  </si>
  <si>
    <t>GUINDASTE HIDRÁULICO AUTOPROPELIDO, COM LANÇA TELESCÓPICA 40 M, CAPACIDADE MÁXIMA 60 T, POTÊNCIA 260 KW - CHP DIURNO. AF_03/2016</t>
  </si>
  <si>
    <t>GUINDAUTO HIDRÁULICO, CAPACIDADE MÁXIMA DE CARGA 3300 KG, MOMENTO MÁXIMO DE CARGA 5,8 TM, ALCANCE MÁXIMO HORIZONTAL 7,60 M, INCLUSIVE CAMINHÃO TOCO PBT 16.000 KG, POTÊNCIA DE 189 CV -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</si>
  <si>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</si>
  <si>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GERADOR PORTÁTIL MONOFÁSICO, POTÊNCIA 5500 VA, MOTOR A GASOLINA, POTÊNCIA DO MOTOR 13 CV - CHP DIURNO. AF_03/2016</t>
  </si>
  <si>
    <t>GRUPO GERADOR REBOCÁVEL, POTÊNCIA 66 KVA, MOTOR A DIESEL - CHP DIURNO. AF_03/2016</t>
  </si>
  <si>
    <t>GRUPO GERADOR ESTACIONÁRIO, POTÊNCIA 150 KVA, MOTOR A DIESEL- CHP DIURNO. AF_03/2016</t>
  </si>
  <si>
    <t>USINA DE MISTURA ASFÁLTICA À QUENTE, TIPO CONTRA FLUXO, PROD 40 A 80 TON/HORA - CHP DIURNO. AF_03/2016</t>
  </si>
  <si>
    <t>USINA DE ASFALTO À FRIO, CAPACIDADE DE 40 A 60 TON/HORA, ELÉTRICA POTÊNCIA 30 CV - CHP DIURNO. AF_03/2016</t>
  </si>
  <si>
    <t>USINA MISTURADORA DE SOLOS, CAPACIDADE DE 200 A 500 TON/H, POTENCIA 75KW - CHP DIURNO. AF_07/2016</t>
  </si>
  <si>
    <t>DISTRIBUIDOR DE AGREGADOS AUTOPROPELIDO, CAP 3 M3, A DIESEL, POTÊNCIA 176CV - CHP DIURNO. AF_07/2016</t>
  </si>
  <si>
    <t>MÁQUINA DEMARCADORA DE FAIXA DE TRÁFEGO À FRIO, AUTOPROPELIDA, POTÊNCIA 38 HP - CHP DIURNO. AF_07/2016</t>
  </si>
  <si>
    <t>TALHA MANUAL DE CORRENTE, CAPACIDADE DE 2 TON. COM ELEVAÇÃO DE 3 M - CHP DIURNO. AF_07/2016</t>
  </si>
  <si>
    <t>GRUA ASCENCIONAL, LANCA DE 42 M, CAPACIDADE DE 1,5 T A 30 M, ALTURA ATE 39 M - CHP DIURNO. AF_08/2016</t>
  </si>
  <si>
    <t>PULVERIZADOR DE TINTA ELÉTRICO/MÁQUINA DE PINTURA AIRLESS, VAZÃO 2 L/MIN - CHP DIURNO. AF_08/2016</t>
  </si>
  <si>
    <t>MARTELO DEMOLIDOR PNEUMÁTICO MANUAL, 32 KG - CHP DIURNO. AF_09/2016</t>
  </si>
  <si>
    <t>COMPACTADOR DE SOLOS DE PERCUSÃO (SOQUETE) COM MOTOR A GASOLINA, POTÊNCIA 3 CV - CHP DIURNO. AF_09/2016</t>
  </si>
  <si>
    <t>RÉGUA VIBRATÓRIA DUPLA PARA CONCRETO, PESO DE 60KG, COMPRIMENTO 4 M, COM MOTOR A GASOLINA, POTÊNCIA 5,5 HP - CHP DIURNO. AF_09/2016</t>
  </si>
  <si>
    <t>POLIDORA DE PISO (POLITRIZ), PESO DE 100KG, DIÂMETRO 450 MM, MOTOR ELÉTRICO, POTÊNCIA 4 HP - CHP DIURNO. AF_09/2016</t>
  </si>
  <si>
    <t>DESEMPENADEIRA DE CONCRETO, PESO DE 75KG, 4 PÁS, MOTOR A GASOLINA, POTÊNCIA 5,5 HP - CHP DIURNO. AF_09/2016</t>
  </si>
  <si>
    <t>PERFURATRIZ PNEUMATICA MANUAL DE PESO MEDIO, MARTELETE, 18KG, COMPRIMENTO MÁXIMO DE CURSO DE 6 M, DIAMETRO DO PISTAO DE 5,5 CM - CHP DIURNO. AF_11/2016</t>
  </si>
  <si>
    <t>ROLO COMPACTADOR VIBRATORIO TANDEM, ACO LISO, POTENCIA 125 HP, PESO SEM/COM LASTRO 10,20/11,65 T, LARGURA DE TRABALHO 1,73 M - CHP DIURNO. AF_11/2016</t>
  </si>
  <si>
    <t>PERFURATRIZ MANUAL, TORQUE MAXIMO 55 KGF.M, POTENCIA 5 CV, COM DIAMETRO MAXIMO 8 1/2" - CHP DIURNO. AF_11/2016</t>
  </si>
  <si>
    <t>PERFURATRIZ SOBRE ESTEIRA, TORQUE MÁXIMO 600 KGF, POTÊNCIA ENTRE 50 E 60 HP, DIÂMETRO MÁXIMO 10 - CHP DIURNO. AF_11/2016</t>
  </si>
  <si>
    <t>ESCAVADEIRA HIDRAULICA SOBRE ESTEIRA, COM GARRA GIRATORIA DE MANDIBULAS, PESO OPERACIONAL ENTRE 22,00 E 25,50 TON, POTENCIA LIQUIDA ENTRE 150 E 160 HP - CHP DIURNO. AF_11/2016</t>
  </si>
  <si>
    <t>ESCAVADEIRA HIDRAULICA SOBRE ESTEIRA, EQUIPADA COM CLAMSHELL, COM CAPACIDADE DA CAÇAMBA ENTRE 1,20 E 1,50 M3, PESO OPERACIONAL ENTRE 20,00 E 22,00 TON, POTENCIA LIQUIDA ENTRE 150 E 160 HP - CHP DIURNO. AF_11/2016</t>
  </si>
  <si>
    <t>GRUPO GERADOR COM CARENAGEM, MOTOR DIESEL POTÊNCIA STANDART ENTRE 250 E 260 KVA - CHP DIURNO. AF_12/2016</t>
  </si>
  <si>
    <t>TRATOR DE PNEUS COM POTÊNCIA DE 122 CV, TRAÇÃO 4X4, COM VASSOURA MECÂNICA ACOPLADA - CHP DIURNO. AF_02/2017</t>
  </si>
  <si>
    <t>TRATOR DE PNEUS COM POTÊNCIA DE 122 CV, TRAÇÃO 4X4, COM GRADE DE DISCOS ACOPLADA - CHP DIURNO. AF_02/2017</t>
  </si>
  <si>
    <t>TRATOR DE PNEUS COM POTÊNCIA DE 85 CV, TRAÇÃO 4X4, COM GRADE DE DISCOS ACOPLADA - CHP DIURNO. AF_02/2017</t>
  </si>
  <si>
    <t>CAMINHÃO BASCULANTE 10 M3, TRUCADO, POTÊNCIA 230 CV, INCLUSIVE CAÇAMBA METÁLICA, COM DISTRIBUIDOR DE AGREGADOS ACOPLADO - CHP DIURNO. AF_02/2017</t>
  </si>
  <si>
    <t>TRATOR DE PNEUS COM POTÊNCIA DE 85 CV, TRAÇÃO 4X4, COM VASSOURA MECÂNICA ACOPLADA - CHP DIURNO. AF_03/2017</t>
  </si>
  <si>
    <t>MINICARREGADEIRA SOBRE RODAS POTENCIA 47HP CAPACIDADE OPERACAO 646 KG, COM VASSOURA MECÂNICA ACOPLADA - CHP DIURNO. AF_03/2017</t>
  </si>
  <si>
    <t>MINIESCAVADEIRA SOBRE ESTEIRAS, POTENCIA LIQUIDA DE *30* HP, PESO OPERACIONAL DE *3.500* KG - CHP DIURNO. AF_04/2017</t>
  </si>
  <si>
    <t>PERFURATRIZ ROTATIVA SOBRE ESTEIRA, TORQUE MAXIMO 2500 KGM, POTENCIA 110 HP, MOTOR DIESEL- CHP DIURNO. AF_05/2017</t>
  </si>
  <si>
    <t>COMPRESSOR DE AR, VAZAO DE 10 PCM, RESERVATORIO 100 L, PRESSAO DE TRABALHO ENTRE 6,9 E 9,7 BAR, POTENCIA 2 HP, TENSAO 110/220 V - CHP DIURNO. AF_05/2017</t>
  </si>
  <si>
    <t>ROLO COMPACTADOR DE PNEUS, ESTATICO, PRESSAO VARIAVEL, POTENCIA 110 HP, PESO SEM/COM LASTRO 10,8/27 T, LARGURA DE ROLAGEM 2,30 M - CHP DIURNO. AF_06/2017</t>
  </si>
  <si>
    <t>INVERSOR DE SOLDA MONOFÁSICO DE 160 A, POTÊNCIA DE 5400 W, TENSÃO DE 220 V, PARA SOLDA COM ELETRODOS DE 2,0 A 4,0 MM E PROCESSO TIG - CHP DIURNO. AF_06/2018</t>
  </si>
  <si>
    <t>ESCAVADEIRA HIDRÁULICA SOBRE ESTEIRAS, CAÇAMBA 0,80 M3, PESO OPERACIONAL 17 T, POTENCIA BRUTA 111 HP - CHI DIURNO. AF_06/2014</t>
  </si>
  <si>
    <t>CHI</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</si>
  <si>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</si>
  <si>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</si>
  <si>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</si>
  <si>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</si>
  <si>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CHI DIURNO. AF_06/2014</t>
  </si>
  <si>
    <t>CAMINHÃO TOCO, PBT 16.000 KG, CARGA ÚTIL MÁX. 10.685 KG, DIST. ENTRE EIXOS 4,8 M, POTÊNCIA 189 CV, INCLUSIVE CARROCERIA FIXA ABERTA DE MADEIRA P/ TRANSPORTE GERAL DE CARGA SECA, DIMEN. APROX. 2,5 X 7,00 X 0,50 M - CHI DIURNO. AF_06/2014</t>
  </si>
  <si>
    <t>USINA DE CONCRETO FIXA, CAPACIDADE NOMINAL DE 90 A 120 M3/H, SEM SILO - CHI DIURNO. AF_07/2016</t>
  </si>
  <si>
    <t>VIBROACABADORA DE ASFALTO SOBRE ESTEIRAS, LARGURA DE PAVIMENTAÇÃO 1,90 M A 5,30 M, POTÊNCIA 105 HP CAPACIDADE 450 T/H - CHI DIURNO. AF_11/2014</t>
  </si>
  <si>
    <t>VASSOURA MECÂNICA REBOCÁVEL COM ESCOVA CILÍNDRICA, LARGURA ÚTIL DE VARRIMENTO DE 2,44 M - CHI DIURNO. AF_06/2014</t>
  </si>
  <si>
    <t>TRATOR DE PNEUS, POTÊNCIA 122 CV, TRAÇÃO 4X4, PESO COM LASTRO DE 4.510 KG - CHI DIURNO. AF_06/2014</t>
  </si>
  <si>
    <t>TRATOR DE ESTEIRAS, POTÊNCIA 170 HP, PESO OPERACIONAL 19 T, CAÇAMBA 5,2 M3 - CHI DIURNO. AF_06/2014</t>
  </si>
  <si>
    <t>TRATOR DE ESTEIRAS, POTÊNCIA 150 HP, PESO OPERACIONAL 16,7 T, COM RODA MOTRIZ ELEVADA E LÂMINA 3,18 M3 - CHI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</si>
  <si>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</si>
  <si>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</si>
  <si>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</si>
  <si>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</si>
  <si>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</si>
  <si>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CHI DIURNO. AF_10/2014</t>
  </si>
  <si>
    <t>CAMINHÃO TOCO, PESO BRUTO TOTAL 14.300 KG, CARGA ÚTIL MÁXIMA 9590 KG, DISTÂNCIA ENTRE EIXOS 4,76 M, POTÊNCIA 185 CV (NÃO INCLUI CARROCERIA) - CHI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</si>
  <si>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</si>
  <si>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CHI DIURNO. AF_06/2014</t>
  </si>
  <si>
    <t>ESPARGIDOR DE ASFALTO PRESSURIZADO COM TANQUE DE 2500 L, REBOCÁVEL COM MOTOR A GASOLINA POTÊNCIA 3,4 HP - CHI DIURNO. AF_07/2014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</si>
  <si>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</si>
  <si>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CHI DIURNO. AF_06/2014</t>
  </si>
  <si>
    <t>MOTONIVELADORA POTÊNCIA BÁSICA LÍQUIDA (PRIMEIRA MARCHA) 125 HP, PESO BRUTO 13032 KG, LARGURA DA LÂMINA DE 3,7 M - CHI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</si>
  <si>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</si>
  <si>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CHI DIURNO. AF_06/2014</t>
  </si>
  <si>
    <t>MARTELETE OU ROMPEDOR PNEUMÁTICO MANUAL, 28 KG, COM SILENCIADOR - CHI DIURNO. AF_07/2016</t>
  </si>
  <si>
    <t>COMPRESSOR DE AR REBOCÁVEL, VAZÃO 189 PCM, PRESSÃO EFETIVA DE TRABALHO 102 PSI, MOTOR DIESEL, POTÊNCIA 63 CV - CHI DIURNO. AF_06/2015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</si>
  <si>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</si>
  <si>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</si>
  <si>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CHI DIURNO. AF_07/2014</t>
  </si>
  <si>
    <t>TANQUE DE ASFALTO ESTACIONÁRIO COM SERPENTINA, CAPACIDADE 30.000 L - CHI DIURNO. AF_06/2014</t>
  </si>
  <si>
    <t>MOTOBOMBA TRASH (PARA ÁGUA SUJA) AUTO ESCORVANTE, MOTOR GASOLINA DE 6,41 HP, DIÂMETROS DE SUCÇÃO X RECALQUE: 3" X 3", HM/Q = 10 MCA / 60 M3/H A 23 MCA / 0 M3/H - CHI DIURNO. AF_10/2014</t>
  </si>
  <si>
    <t>ROLO COMPACTADOR PE DE CARNEIRO VIBRATORIO, POTENCIA 125 HP, PESO OPERACIONAL SEM/COM LASTRO 11,95 / 13,30 T, IMPACTO DINAMICO 38,5 / 22,5 T, LARGURA DE TRABALHO 2,15 M - CHI DIURNO. AF_06/2014</t>
  </si>
  <si>
    <t>CAMINHÃO BASCULANTE 6 M3 TOCO, PESO BRUTO TOTAL 16.000 KG, CARGA ÚTIL MÁXIMA 11.130 KG, DISTÂNCIA ENTRE EIXOS 5,36 M, POTÊNCIA 185 CV, INCLUSIVE CAÇAMBA METÁLICA - CHI DIURNO. AF_06/2014</t>
  </si>
  <si>
    <t>GRUPO GERADOR ESTACIONÁRIO, MOTOR DIESEL POTÊNCIA 170 KVA - CHI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</si>
  <si>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</si>
  <si>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</si>
  <si>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BETONEIRA CAPACIDADE NOMINAL 400 L, CAPACIDADE DE MISTURA 310 L, MOTOR A DIESEL POTÊNCIA 5,0 HP, SEM CARREGADOR - CHI DIURNO. AF_06/2014</t>
  </si>
  <si>
    <t>MISTURADOR DE ARGAMASSA, EIXO HORIZONTAL, CAPACIDADE DE MISTURA 300 KG, MOTOR ELÉTRICO POTÊNCIA 5 CV - CHI DIURNO. AF_06/2014</t>
  </si>
  <si>
    <t>MISTURADOR DE ARGAMASSA, EIXO HORIZONTAL, CAPACIDADE DE MISTURA 600 KG, MOTOR ELÉTRICO POTÊNCIA 7,5 CV - CHI DIURNO. AF_06/2014</t>
  </si>
  <si>
    <t>MISTURADOR DE ARGAMASSA, EIXO HORIZONTAL, CAPACIDADE DE MISTURA 160 KG, MOTOR ELÉTRICO POTÊNCIA 3 CV - CHI DIURNO. AF_06/2014</t>
  </si>
  <si>
    <t>PROJETOR DE ARGAMASSA, CAPACIDADE DE PROJEÇÃO 1,5 M3/H, ALCANCE DE 30 ATÉ 60 M, MOTOR ELÉTRICO POTÊNCIA 7,5 HP - CHI DIURNO. AF_06/2014</t>
  </si>
  <si>
    <t>PROJETOR DE ARGAMASSA, CAPACIDADE DE PROJEÇÃO 2 M3/H, ALCANCE ATÉ 50 M, MOTOR ELÉTRICO POTÊNCIA 7,5 HP - CHI DIURNO. AF_06/2014</t>
  </si>
  <si>
    <t>BETONEIRA CAPACIDADE NOMINAL DE 400 L, CAPACIDADE DE MISTURA 280 L, MOTOR ELÉTRICO TRIFÁSICO POTÊNCIA DE 2 CV, SEM CARREGADOR - CHI DIURNO. AF_10/2014</t>
  </si>
  <si>
    <t>TRATOR DE ESTEIRAS, POTÊNCIA 125 HP, PESO OPERACIONAL 12,9 T, COM LÂMINA 2,7 M3 - CHI DIURNO. AF_10/2014</t>
  </si>
  <si>
    <t>ESCAVADEIRA HIDRÁULICA SOBRE ESTEIRAS, CAÇAMBA 1,20 M3, PESO OPERACIONAL 21 T, POTÊNCIA BRUTA 155 HP - CHI DIURNO. AF_06/2014</t>
  </si>
  <si>
    <t>BOMBA SUBMERSÍVEL ELÉTRICA TRIFÁSICA, POTÊNCIA 2,96 HP, Ø ROTOR 144 MM SEMI-ABERTO, BOCAL DE SAÍDA Ø 2, HM/Q = 2 MCA / 38,8 M3/H A 28 MCA / 5 M3/H - CHI DIURNO. AF_06/2014</t>
  </si>
  <si>
    <t>TANQUE DE ASFALTO ESTACIONÁRIO COM MAÇARICO, CAPACIDADE 20.000 L - CHI DIURNO. AF_06/2014</t>
  </si>
  <si>
    <t>TRATOR DE ESTEIRAS, POTÊNCIA 100 HP, PESO OPERACIONAL 9,4 T, COM LÂMINA 2,19 M3 - CHI DIURNO. AF_06/2014</t>
  </si>
  <si>
    <t>TRATOR DE PNEUS, POTÊNCIA 85 CV, TRAÇÃO 4X4, PESO COM LASTRO DE 4.675 KG - CHI DIURNO. AF_06/2014</t>
  </si>
  <si>
    <t>BATE-ESTACAS POR GRAVIDADE, POTÊNCIA DE 160 HP, PESO DO MARTELO ATÉ 3 TONELADAS - CHI DIURNO. AF_11/2014</t>
  </si>
  <si>
    <t>BETONEIRA CAPACIDADE NOMINAL DE 600 L, CAPACIDADE DE MISTURA 360 L, MOTOR ELÉTRICO TRIFÁSICO POTÊNCIA DE 4 CV, SEM CARREGADOR - CHI DIURNO. AF_11/2014</t>
  </si>
  <si>
    <t>FRESADORA DE ASFALTO A FRIO SOBRE RODAS, LARGURA FRESAGEM DE 1,0 M, POTÊNCIA 208 HP - CHI DIURNO. AF_11/2014</t>
  </si>
  <si>
    <t>FRESADORA DE ASFALTO A FRIO SOBRE RODAS, LARGURA FRESAGEM DE 2,0 M, POTÊNCIA 550 HP - CHI DIURNO. AF_11/2014</t>
  </si>
  <si>
    <t>RECICLADORA DE ASFALTO A FRIO SOBRE RODAS, LARGURA FRESAGEM DE 2,0 M, POTÊNCIA 422 HP - CHI DIURNO. AF_11/2014</t>
  </si>
  <si>
    <t>VIBROACABADORA DE ASFALTO SOBRE ESTEIRAS, LARGURA DE PAVIMENTAÇÃO 2,13 M A 4,55 M, POTÊNCIA 100 HP, CAPACIDADE 400 T/H - CHI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</si>
  <si>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</si>
  <si>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CHI DIURNO. AF_11/2014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</si>
  <si>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</si>
  <si>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CHI DIURNO. AF_12/2014</t>
  </si>
  <si>
    <t>VIBRADOR DE IMERSÃO, DIÂMETRO DE PONTEIRA 45MM, MOTOR ELÉTRICO TRIFÁSICO POTÊNCIA DE 2 CV - CHI DIURNO. AF_06/2015</t>
  </si>
  <si>
    <t>PERFURATRIZ MANUAL, TORQUE MÁXIMO 83 N.M, POTÊNCIA 5 CV, COM DIÂMETRO MÁXIMO 4" - CHI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</si>
  <si>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</si>
  <si>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CHI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</si>
  <si>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</si>
  <si>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CHI DIURNO. AF_06/2015</t>
  </si>
  <si>
    <t>BOMBA DE PROJEÇÃO DE CONCRETO SECO, POTÊNCIA 10 CV, VAZÃO 3 M3/H - CHI DIURNO. AF_06/2015</t>
  </si>
  <si>
    <t>BOMBA DE PROJEÇÃO DE CONCRETO SECO, POTÊNCIA 10 CV, VAZÃO 6 M3/H - CHI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</si>
  <si>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</si>
  <si>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</si>
  <si>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</si>
  <si>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CHI DIURNO. AF_06/2015</t>
  </si>
  <si>
    <t>MINICARREGADEIRA SOBRE RODAS, POTÊNCIA LÍQUIDA DE 47 HP, CAPACIDADE NOMINAL DE OPERAÇÃO DE 646 KG - CHI DIURNO. AF_06/2015</t>
  </si>
  <si>
    <t>COMPRESSOR DE AR REBOCÁVEL, VAZÃO 89 PCM, PRESSÃO EFETIVA DE TRABALHO 102 PSI, MOTOR DIESEL, POTÊNCIA 20 CV - CHI DIURNO. AF_06/2015</t>
  </si>
  <si>
    <t>COMPRESSOR DE AR REBOCAVEL, VAZÃO 250 PCM, PRESSAO DE TRABALHO 102 PSI, MOTOR A DIESEL POTÊNCIA 81 CV - CHI DIURNO. AF_06/2015</t>
  </si>
  <si>
    <t>COMPRESSOR DE AR REBOCÁVEL, VAZÃO 748 PCM, PRESSÃO EFETIVA DE TRABALHO 102 PSI, MOTOR DIESEL, POTÊNCIA 210 CV - CHI DIURNO. AF_06/2015</t>
  </si>
  <si>
    <t>COMPRESSOR DE AR REBOCAVEL, VAZÃO 400 PCM, PRESSAO DE TRABALHO 102 PSI, MOTOR A DIESEL POTÊNCIA 110 CV - CHI DIURNO. AF_06/2015</t>
  </si>
  <si>
    <t>CAMINHÃO TRUCADO (C/ TERCEIRO EIXO) ELETRÔNICO - POTÊNCIA 231CV - PBT = 22000KG - DIST. ENTRE EIXOS 5170 MM - INCLUI CARROCERIA FIXA ABERTA DE MADEIRA - CHI DIURNO. AF_06/2015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</si>
  <si>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</si>
  <si>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CHI DIURNO. AF_08/2015</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</si>
  <si>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</si>
  <si>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CHI DIURNO. AF_06/2014</t>
  </si>
  <si>
    <t>ESPARGIDOR DE ASFALTO PRESSURIZADO, TANQUE 6 M3 COM ISOLAÇÃO TÉRMICA, AQUECIDO COM 2 MAÇARICOS, COM BARRA ESPARGIDORA 3,60 M, MONTADO SOBRE CAMINHÃO  TOCO, PBT 14.300 KG, POTÊNCIA 185 CV - CHI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</si>
  <si>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</si>
  <si>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</si>
  <si>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</si>
  <si>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CHI DIURNO. AF_08/2015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</si>
  <si>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</si>
  <si>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CHI DIURNO. AF_11/2015</t>
  </si>
  <si>
    <t>PENEIRA ROTATIVA COM MOTOR ELÉTRICO TRIFÁSICO DE 2 CV, CILINDRO DE 1 M X 0,60 M, COM FUROS DE 3,17 MM - CHI DIURNO. AF_11/2015</t>
  </si>
  <si>
    <t>DOSADOR DE AREIA, CAPACIDADE DE 26 LITROS - CHI DIURNO. AF_11/2015</t>
  </si>
  <si>
    <t>CAMINHONETE COM MOTOR A DIESEL, POTÊNCIA 180 CV, CABINE DUPLA, 4X4 - CHI DIURNO. AF_11/2015</t>
  </si>
  <si>
    <t>CAMINHONETE CABINE SIMPLES COM MOTOR 1.6 FLEX, CÂMBIO MANUAL, POTÊNCIA 101/104 CV, 2 PORTAS - CHI DIURNO. AF_11/2015</t>
  </si>
  <si>
    <t>CAMINHÃO DE TRANSPORTE DE MATERIAL ASFÁLTICO 20.000 L, COM CAVALO MECÂNICO DE CAPACIDADE MÁXIMA DE TRAÇÃO COMBINADO DE 45.000 KG, POTÊNCIA 330 CV, INCLUSIVE TANQUE DE ASFALTO COM MAÇARICO - CHI DIURNO. AF_12/2015</t>
  </si>
  <si>
    <t>APARELHO PARA CORTE E SOLDA OXI-ACETILENO SOBRE RODAS, INCLUSIVE CILINDROS E MAÇARICOS - CHI DIURNO. AF_12/2015</t>
  </si>
  <si>
    <t>MÁQUINA EXTRUSORA DE CONCRETO PARA GUIAS E SARJETAS, MOTOR A DIESEL, POTÊNCIA 14 CV - CHI DIURNO. AF_12/2015</t>
  </si>
  <si>
    <t>MARTELO PERFURADOR PNEUMÁTICO MANUAL, HASTE 25 X 75 MM, 21 KG - CHI DIURNO. AF_12/2015</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</si>
  <si>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</si>
  <si>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</si>
  <si>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</si>
  <si>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GRUA ASCENSIONAL, LANÇA DE 30 M, CAPACIDADE DE 1,0 T A 30 M, ALTURA ATÉ 39 M - CHI DIURNO. AF_03/2016</t>
  </si>
  <si>
    <t>GUINCHO ELÉTRICO DE COLUNA, CAPACIDADE 400 KG, COM MOTO FREIO, MOTOR TRIFÁSICO DE 1,25 CV - CHI DIURNO. AF_03/2016</t>
  </si>
  <si>
    <t>GUINDASTE HIDRÁULICO AUTOPROPELIDO, COM LANÇA TELESCÓPICA 40 M, CAPACIDADE MÁXIMA 60 T, POTÊNCIA 260 KW - CHI DIURNO.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</si>
  <si>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</si>
  <si>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</si>
  <si>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CHI DIURNO. AF_03/2016</t>
  </si>
  <si>
    <t>GRUPO GERADOR REBOCÁVEL, POTÊNCIA 66 KVA, MOTOR A DIESEL - CHI DIURNO. AF_03/2016</t>
  </si>
  <si>
    <t>GRUPO GERADOR ESTACIONÁRIO, POTÊNCIA 150 KVA, MOTOR A DIESEL- CHI DIURNO. AF_03/2016</t>
  </si>
  <si>
    <t>USINA DE MISTURA ASFÁLTICA À QUENTE, TIPO CONTRA FLUXO, PROD 40 A 80 TON/HORA - CHI DIURNO. AF_03/2016</t>
  </si>
  <si>
    <t>USINA DE ASFALTO À FRIO, CAPACIDADE DE 40 A 60 TON/HORA, ELÉTRICA POTÊNCIA 30 CV - CHI DIURNO. AF_03/2016</t>
  </si>
  <si>
    <t>USINA MISTURADORA DE SOLOS, CAPACIDADE DE 200 A 500 TON/H, POTENCIA 75KW - CHI DIURNO. AF_07/2016</t>
  </si>
  <si>
    <t>DISTRIBUIDOR DE AGREGADOS AUTOPROPELIDO, CAP 3 M3, A DIESEL, POTÊNCIA 176CV - CHI DIURNO. AF_07/2016</t>
  </si>
  <si>
    <t>TALHA MANUAL DE CORRENTE, CAPACIDADE DE 2 TON. COM ELEVAÇÃO DE 3 M - CHI DIURNO. AF_07/2016</t>
  </si>
  <si>
    <t>GRUA ASCENCIONAL, LANÇA DE 42 M, CAPACIDADE DE 1,5 T A 30 M, ALTURA ATÉ 39 M - CHI DIURNO. AF_08/2016</t>
  </si>
  <si>
    <t>PULVERIZADOR DE TINTA ELÉTRICO/MÁQUINA DE PINTURA AIRLESS, VAZÃO 2 L/MIN - CHI DIURNO. AF_08/2016</t>
  </si>
  <si>
    <t>MARTELO DEMOLIDOR PNEUMÁTICO MANUAL, 32 KG - CHI DIURNO. AF_09/2016</t>
  </si>
  <si>
    <t>COMPACTADOR DE SOLOS DE PERCUSÃO (SOQUETE) COM MOTOR A GASOLINA, POTÊNCIA 3 CV - CHI DIURNO. AF_09/2016</t>
  </si>
  <si>
    <t>RÉGUA VIBRATÓRIA DUPLA PARA CONCRETO, PESO DE 60KG, COMPRIMENTO 4 M, COM MOTOR A GASOLINA, POTÊNCIA 5,5 HP - CHI DIURNO. AF_09/2016</t>
  </si>
  <si>
    <t>POLIDORA DE PISO (POLITRIZ), PESO DE 100KG, DIÂMETRO 450 MM, MOTOR ELÉTRICO, POTÊNCIA 4 HP - CHI DIURNO. AF_09/2016</t>
  </si>
  <si>
    <t>DESEMPENADEIRA DE CONCRETO, PESO DE 75KG, 4 PÁS, MOTOR A GASOLINA, POTÊNCIA 5,5 HP - CHI DIURNO. AF_09/2016</t>
  </si>
  <si>
    <t>PERFURATRIZ PNEUMATICA MANUAL DE PESO MEDIO, MARTELETE, 18KG, COMPRIMENTO MÁXIMO DE CURSO DE 6 M, DIAMETRO DO PISTAO DE 5,5 CM - CHI DIURNO. AF_11/2016</t>
  </si>
  <si>
    <t>ROLO COMPACTADOR VIBRATORIO TANDEM, ACO LISO, POTENCIA 125 HP, PESO SEM/COM LASTRO 10,20/11,65 T, LARGURA DE TRABALHO 1,73 M - CHI DIURNO. AF_11/2016</t>
  </si>
  <si>
    <t>PERFURATRIZ MANUAL, TORQUE MAXIMO 55 KGF.M, POTENCIA 5 CV, COM DIAMETRO MAXIMO 8 1/2" - CHI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</si>
  <si>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</si>
  <si>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</si>
  <si>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CHI DIURNO. AF_11/2016</t>
  </si>
  <si>
    <t>GRUPO GERADOR COM CARENAGEM, MOTOR DIESEL POTÊNCIA STANDART ENTRE 250 E 260 KVA - CHI DIURNO. AF_12/2016</t>
  </si>
  <si>
    <t>TRATOR DE PNEUS COM POTÊNCIA DE 122 CV, TRAÇÃO 4X4, COM VASSOURA MECÂNICA ACOPLADA - CHI DIURNO. AF_02/2017</t>
  </si>
  <si>
    <t>TRATOR DE PNEUS COM POTÊNCIA DE 122 CV, TRAÇÃO 4X4, COM GRADE DE DISCOS ACOPLADA - CHI DIURNO. AF_02/2017</t>
  </si>
  <si>
    <t>TRATOR DE PNEUS COM POTÊNCIA DE 85 CV, TRAÇÃO 4X4, COM GRADE DE DISCOS ACOPLADA - CHI DIURNO. AF_02/2017</t>
  </si>
  <si>
    <t>CAMINHÃO BASCULANTE 10 M3, TRUCADO, POTÊNCIA 230 CV, INCLUSIVE CAÇAMBA METÁLICA, COM DISTRIBUIDOR DE AGREGADOS ACOPLADO - CHI DIURNO. AF_02/2017</t>
  </si>
  <si>
    <t>TRATOR DE PNEUS COM POTÊNCIA DE 85 CV, TRAÇÃO 4X4, COM VASSOURA MECÂNICA ACOPLADA - CHI DIURNO. AF_02/2017</t>
  </si>
  <si>
    <t>MINICARREGADEIRA SOBRE RODAS POTENCIA 47HP CAPACIDADE OPERACAO 646 KG, COM VASSOURA MECÂNICA ACOPLADA - CHI DIURNO. AF_03/2017</t>
  </si>
  <si>
    <t>MÁQUINA DEMARCADORA DE FAIXA DE TRÁFEGO À FRIO, AUTOPROPELIDA, POTÊNCIA 38 HP - CHI DIURNO. AF_07/2016</t>
  </si>
  <si>
    <t>MINIESCAVADEIRA SOBRE ESTEIRAS, POTENCIA LIQUIDA DE *30* HP, PESO OPERACIONAL DE *3.500* KG - CHI DIURNO. AF_04/2017</t>
  </si>
  <si>
    <t>PERFURATRIZ ROTATIVA SOBRE ESTEIRA, TORQUE MAXIMO 2500 KGM, POTENCIA 110 HP, MOTOR DIESEL - CHI DIURNO. AF_05/2017</t>
  </si>
  <si>
    <t>COMPRESSOR DE AR, VAZAO DE 10 PCM, RESERVATORIO 100 L, PRESSAO DE TRABALHO ENTRE 6,9 E 9,7 BAR  POTENCIA 2 HP, TENSAO 110/220 V  CHI DIURNO. AF_05/2017</t>
  </si>
  <si>
    <t>ROLO COMPACTADOR DE PNEUS, ESTATICO, PRESSAO VARIAVEL, POTENCIA 110 HP, PESO SEM/COM LASTRO 10,8/27 T, LARGURA DE ROLAGEM 2,30 M - CHI DIURNO. AF_06/2017</t>
  </si>
  <si>
    <t>INVERSOR DE SOLDA MONOFÁSICO DE 160 A, POTÊNCIA DE 5400 W, TENSÃO DE 220 V, PARA SOLDA COM ELETRODOS DE 2,0 A 4,0 MM E PROCESSO TIG - CHI DIURNO. AF_06/2018</t>
  </si>
  <si>
    <t>ROLO COMPACTADOR VIBRATÓRIO PÉ DE CARNEIRO PARA SOLOS, POTÊNCIA 80 HP, PESO OPERACIONAL SEM/COM LASTRO 7,4 / 8,8 T, LARGURA DE TRABALHO 1,68 M - MANUTENÇÃO. AF_02/2016</t>
  </si>
  <si>
    <t>H</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</si>
  <si>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</si>
  <si>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</si>
  <si>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</si>
  <si>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</si>
  <si>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</si>
  <si>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</si>
  <si>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</si>
  <si>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</si>
  <si>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</si>
  <si>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</si>
  <si>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</si>
  <si>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</si>
  <si>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USINA DE CONCRETO FIXA, CAPACIDADE NOMINAL DE 90 A 120 M3/H, SEM SILO - MATERIAIS NA OPERAÇÃO. AF_07/2016</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</si>
  <si>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</si>
  <si>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</si>
  <si>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</si>
  <si>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</si>
  <si>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PNEUS, POTÊNCIA 85 CV, TRAÇÃO 4X4, PESO COM LASTRO DE 4.675 KG - MANUTENÇÃO. AF_06/2014</t>
  </si>
  <si>
    <t>TRATOR DE PNEUS, POTÊNCIA 85 CV, TRAÇÃO 4X4, PESO COM LASTRO DE 4.675 KG - MATERIAIS NA OPERAÇÃO. AF_06/2014</t>
  </si>
  <si>
    <t>TRATOR DE ESTEIRAS, POTÊNCIA 170 HP, PESO OPERACIONAL 19 T, CAÇAMBA 5,2 M3 - MATERIAIS NA OPERAÇÃO. AF_06/2014</t>
  </si>
  <si>
    <t>TRATOR DE ESTEIRAS, POTÊNCIA 150 HP, PESO OPERACIONAL 16,7 T, COM RODA MOTRIZ ELEVADA E LÂMINA 3,18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</si>
  <si>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</si>
  <si>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</si>
  <si>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</si>
  <si>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</si>
  <si>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</si>
  <si>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</si>
  <si>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</si>
  <si>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</si>
  <si>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</si>
  <si>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</si>
  <si>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</si>
  <si>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</si>
  <si>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14.300 KG, CARGA ÚTIL MÁXIMA 9590 KG, DISTÂNCIA ENTRE EIXOS 4,76 M, POTÊNCIA 185 CV (NÃO INCLUI CARROCERIA) - MANUTENÇÃO.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</si>
  <si>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</si>
  <si>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</si>
  <si>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</si>
  <si>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</si>
  <si>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</si>
  <si>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PÁ CARREGADEIRA SOBRE RODAS, POTÊNCIA 197 HP, CAPACIDADE DA CAÇAMBA 2,5 A 3,5 M3, PESO OPERACIONAL 18338 KG - MATERIAIS NA OPERAÇÃO. AF_06/2014</t>
  </si>
  <si>
    <t>COMPRESSOR DE AR REBOCÁVEL, VAZÃO 189 PCM, PRESSÃO EFETIVA DE TRABALHO 102 PSI, MOTOR DIESEL, POTÊNCIA 63 CV - MANUTENÇÃO. AF_06/2015</t>
  </si>
  <si>
    <t>BOMBA SUBMERSÍVEL ELÉTRICA TRIFÁSICA, POTÊNCIA 2,96 HP, Ø ROTOR 144 MM SEMI-ABERTO, BOCAL DE SAÍDA Ø 2, HM/Q = 2 MCA / 38,8 M3/H A 28 MCA / 5 M3/H - MANUTENÇÃO.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</si>
  <si>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</si>
  <si>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</si>
  <si>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</si>
  <si>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</si>
  <si>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</si>
  <si>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</si>
  <si>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</si>
  <si>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</si>
  <si>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</si>
  <si>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</si>
  <si>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</si>
  <si>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</si>
  <si>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</si>
  <si>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</si>
  <si>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</si>
  <si>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</si>
  <si>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</si>
  <si>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</si>
  <si>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</si>
  <si>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</si>
  <si>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</si>
  <si>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</si>
  <si>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</si>
  <si>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</si>
  <si>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</si>
  <si>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</si>
  <si>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USINA DE CONCRETO FIXA, CAPACIDADE NOMINAL DE 90 A 120 M3/H, SEM SILO - MANUTENÇÃO. AF_07/2016</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</si>
  <si>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</si>
  <si>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</si>
  <si>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</si>
  <si>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150 HP, PESO OPERACIONAL 16,7 T, COM RODA MOTRIZ ELEVADA E LÂMINA 3,18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</si>
  <si>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</si>
  <si>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</si>
  <si>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</si>
  <si>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14.300 KG, CARGA ÚTIL MÁXIMA 9590 KG, DISTÂNCIA ENTRE EIXOS 4,76 M, POTÊNCIA 185 CV (NÃO INCLUI CARROCERIA) - MATERIAIS NA OPERAÇÃO. AF_06/2014</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</si>
  <si>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</si>
  <si>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</si>
  <si>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</si>
  <si>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</si>
  <si>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</si>
  <si>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</si>
  <si>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</si>
  <si>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</si>
  <si>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</si>
  <si>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</si>
  <si>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</si>
  <si>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</si>
  <si>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</si>
  <si>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GRUPO GERADOR ESTACIONÁRIO, MOTOR DIESEL POTÊNCIA 170 KVA - DEPRECIAÇÃO. AF_02/2016</t>
  </si>
  <si>
    <t>GRUPO GERADOR ESTACIONÁRIO, MOTOR DIESEL POTÊNCIA 170 KVA - MANUTENÇÃO. AF_02/2016</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</si>
  <si>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</si>
  <si>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</si>
  <si>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</si>
  <si>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</si>
  <si>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</si>
  <si>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</si>
  <si>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ESPARGIDOR DE ASFALTO PRESSURIZADO, TANQUE 6 M3 COM ISOLAÇÃO TÉRMICA, AQUECIDO COM 2 MAÇARICOS, COM BARRA ESPARGIDORA 3,60 M, MONTADO SOBRE CAMINHÃO  TOCO, PBT 14.300 KG, POTÊNCIA 185 CV - MANUTENÇÃO. AF_08/2015</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</si>
  <si>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</si>
  <si>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</si>
  <si>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</si>
  <si>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</si>
  <si>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GRADE DE DISCO REBOCÁVEL COM 20 DISCOS 24" X 6 MM COM PNEUS PARA TRANSPORTE - JUROS.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</si>
  <si>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</si>
  <si>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</si>
  <si>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</si>
  <si>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MATERIAIS NA OPERAÇÃO.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</si>
  <si>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</si>
  <si>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</si>
  <si>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</si>
  <si>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</si>
  <si>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</si>
  <si>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</si>
  <si>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</si>
  <si>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</si>
  <si>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</si>
  <si>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</si>
  <si>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</si>
  <si>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</si>
  <si>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</si>
  <si>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</si>
  <si>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PROJETOR DE ARGAMASSA, CAPACIDADE DE PROJEÇÃO 1,5 M3/H, ALCANCE DE 30 ATÉ 60 M, MOTOR ELÉTRICO POTÊNCIA 7,5 HP - MANUTENÇÃO. AF_06/2014</t>
  </si>
  <si>
    <t>PROJETOR DE ARGAMASSA, CAPACIDADE DE PROJEÇÃO 1,5 M3/H, ALCANCE DE 30 ATÉ 60 M, MOTOR ELÉTRICO POTÊNCIA 7,5 HP - MATERIAIS NA OPERAÇÃO.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</si>
  <si>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</si>
  <si>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</si>
  <si>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</si>
  <si>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</si>
  <si>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ESPARGIDOR DE ASFALTO PRESSURIZADO COM TANQUE DE 2500 L, REBOCÁVEL COM MOTOR A GASOLINA POTÊNCIA 3,4 HP - DEPRECIAÇÃO. AF_07/2014</t>
  </si>
  <si>
    <t>ESPARGIDOR DE ASFALTO PRESSURIZADO COM TANQUE DE 2500 L, REBOCÁVEL COM MOTOR A GASOLINA POTÊNCIA 3,4 HP - JUROS. AF_07/2014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</si>
  <si>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</si>
  <si>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</si>
  <si>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</si>
  <si>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</si>
  <si>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</si>
  <si>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</si>
  <si>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</si>
  <si>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</si>
  <si>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</si>
  <si>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</si>
  <si>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</si>
  <si>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</si>
  <si>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</si>
  <si>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</si>
  <si>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</si>
  <si>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</si>
  <si>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</si>
  <si>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</si>
  <si>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</si>
  <si>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</si>
  <si>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</si>
  <si>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</si>
  <si>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</si>
  <si>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</si>
  <si>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</si>
  <si>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</si>
  <si>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TRATOR DE ESTEIRAS, POTÊNCIA 150 HP, PESO OPERACIONAL 16,7 T, COM RODA MOTRIZ ELEVADA E LÂMINA 3,18 M3 - DEPRECIAÇÃO. AF_06/2014</t>
  </si>
  <si>
    <t>TRATOR DE ESTEIRAS, POTÊNCIA 150 HP, PESO OPERACIONAL 16,7 T, COM RODA MOTRIZ ELEVADA E LÂMINA 3,18 M3 - JUROS.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</si>
  <si>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</si>
  <si>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</si>
  <si>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</si>
  <si>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</si>
  <si>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</si>
  <si>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</si>
  <si>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</si>
  <si>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</si>
  <si>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</si>
  <si>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</si>
  <si>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</si>
  <si>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</si>
  <si>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</si>
  <si>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</si>
  <si>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</si>
  <si>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</si>
  <si>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PNEUS, POTÊNCIA 85 CV, TRAÇÃO 4X4, PESO COM LASTRO DE 4.675 KG - DEPRECIAÇÃO. AF_06/2014</t>
  </si>
  <si>
    <t>TRATOR DE PNEUS, POTÊNCIA 85 CV, TRAÇÃO 4X4, PESO COM LASTRO DE 4.675 KG - JUROS. AF_06/2014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</si>
  <si>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</si>
  <si>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</si>
  <si>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</si>
  <si>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</si>
  <si>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</si>
  <si>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</si>
  <si>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</si>
  <si>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</si>
  <si>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</si>
  <si>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</si>
  <si>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</si>
  <si>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</si>
  <si>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</si>
  <si>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</si>
  <si>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</si>
  <si>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</si>
  <si>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</si>
  <si>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</si>
  <si>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</si>
  <si>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</si>
  <si>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</si>
  <si>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</si>
  <si>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</si>
  <si>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</si>
  <si>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</si>
  <si>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</si>
  <si>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</si>
  <si>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</si>
  <si>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</si>
  <si>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</si>
  <si>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</si>
  <si>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JUROS.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</si>
  <si>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</si>
  <si>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</si>
  <si>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</si>
  <si>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</si>
  <si>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</si>
  <si>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</si>
  <si>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</si>
  <si>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</si>
  <si>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</si>
  <si>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</si>
  <si>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</si>
  <si>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</si>
  <si>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</si>
  <si>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</si>
  <si>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</si>
  <si>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</si>
  <si>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</si>
  <si>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</si>
  <si>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</si>
  <si>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</si>
  <si>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</si>
  <si>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</si>
  <si>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</si>
  <si>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</si>
  <si>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</si>
  <si>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</si>
  <si>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</si>
  <si>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</si>
  <si>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</si>
  <si>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</si>
  <si>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</si>
  <si>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</si>
  <si>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</si>
  <si>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</si>
  <si>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</si>
  <si>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</si>
  <si>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</si>
  <si>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</si>
  <si>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</si>
  <si>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</si>
  <si>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MATERIAIS NA OPERAÇÃO.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</si>
  <si>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</si>
  <si>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</si>
  <si>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</si>
  <si>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</si>
  <si>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</si>
  <si>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</si>
  <si>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</si>
  <si>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</si>
  <si>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</si>
  <si>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</si>
  <si>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</si>
  <si>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</si>
  <si>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</si>
  <si>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</si>
  <si>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</si>
  <si>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</si>
  <si>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</si>
  <si>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</si>
  <si>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</si>
  <si>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</si>
  <si>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</si>
  <si>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</si>
  <si>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</si>
  <si>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</si>
  <si>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</si>
  <si>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</si>
  <si>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</si>
  <si>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</si>
  <si>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</si>
  <si>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</si>
  <si>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</si>
  <si>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</si>
  <si>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</si>
  <si>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</si>
  <si>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</si>
  <si>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</si>
  <si>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</si>
  <si>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</si>
  <si>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</si>
  <si>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</si>
  <si>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</si>
  <si>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</si>
  <si>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</si>
  <si>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</si>
  <si>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</si>
  <si>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</si>
  <si>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</si>
  <si>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</si>
  <si>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</si>
  <si>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</si>
  <si>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</si>
  <si>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</si>
  <si>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</si>
  <si>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MATERIAIS NA OPERAÇÃO. AF_06/2015</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</si>
  <si>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</si>
  <si>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</si>
  <si>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</si>
  <si>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</si>
  <si>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PERFURATRIZ HIDRÁULICA SOBRE CAMINHÃO COM TRADO CURTO ACOPLADO, PROFUNDIDADE MÁXIMA DE 20 M, DIÂMETRO MÁXIMO DE 1500 MM, POTÊNCIA INSTALADA DE 137 HP, MESA ROTATIVA COM TORQUE MÁXIMO DE 30 KNM - IMPOSTOS E SEGUROS.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</si>
  <si>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</si>
  <si>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</si>
  <si>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</si>
  <si>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</si>
  <si>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</si>
  <si>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</si>
  <si>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</si>
  <si>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</si>
  <si>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</si>
  <si>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</si>
  <si>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</si>
  <si>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</si>
  <si>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</si>
  <si>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</si>
  <si>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</si>
  <si>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</si>
  <si>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</si>
  <si>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</si>
  <si>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</si>
  <si>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</si>
  <si>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</si>
  <si>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</si>
  <si>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</si>
  <si>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</si>
  <si>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</si>
  <si>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</si>
  <si>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</si>
  <si>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</si>
  <si>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</si>
  <si>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</si>
  <si>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</si>
  <si>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</si>
  <si>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</si>
  <si>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</si>
  <si>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</si>
  <si>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</si>
  <si>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</si>
  <si>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</si>
  <si>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</si>
  <si>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</si>
  <si>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JUROS.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</si>
  <si>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</si>
  <si>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</si>
  <si>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</si>
  <si>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</si>
  <si>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</si>
  <si>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</si>
  <si>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</si>
  <si>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</si>
  <si>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</si>
  <si>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</si>
  <si>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</si>
  <si>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</si>
  <si>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</si>
  <si>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</si>
  <si>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</si>
  <si>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</si>
  <si>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</si>
  <si>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</si>
  <si>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</si>
  <si>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</si>
  <si>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</si>
  <si>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</si>
  <si>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</si>
  <si>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</si>
  <si>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</si>
  <si>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</si>
  <si>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</si>
  <si>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 15935 KG, DISTÂNCIA ENTRE EIXOS 4,80 M, POTÊNCIA 230 CV, INCLUSIVE LIMPADORA A SUCÇÃO, TANQUE 12000 L - MATERIAIS NA OPERAÇÃO. AF_11/2015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</si>
  <si>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</si>
  <si>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</si>
  <si>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</si>
  <si>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</si>
  <si>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DOSADOR DE AREIA, CAPACIDADE DE 26 LITROS - DEPRECIAÇÃO. AF_11/2015</t>
  </si>
  <si>
    <t>DOSADOR DE AREIA, CAPACIDADE DE 26 LITROS - JUROS. AF_11/2015</t>
  </si>
  <si>
    <t>DOSADOR DE AREIA, CAPACIDADE DE 26 LITROS - MANUTENÇÃO.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</si>
  <si>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</si>
  <si>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</si>
  <si>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</si>
  <si>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</si>
  <si>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</si>
  <si>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</si>
  <si>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</si>
  <si>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</si>
  <si>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</si>
  <si>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</si>
  <si>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</si>
  <si>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</si>
  <si>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</si>
  <si>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</si>
  <si>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</si>
  <si>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</si>
  <si>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</si>
  <si>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</si>
  <si>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</si>
  <si>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</si>
  <si>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</si>
  <si>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</si>
  <si>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</si>
  <si>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MARTELO PERFURADOR PNEUMÁTICO MANUAL, HASTE 25 X 75 MM, 21 KG - DEPRECIAÇÃO. AF_12/2015</t>
  </si>
  <si>
    <t>MARTELO PERFURADOR PNEUMÁTICO MANUAL, HASTE 25 X 75 MM, 21 KG - JUROS. AF_12/2015</t>
  </si>
  <si>
    <t>MARTELO PERFURADOR PNEUMÁTICO MANUAL, HASTE 25 X 75 MM, 21 KG - MANUTENÇÃO. AF_12/2015</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</si>
  <si>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</si>
  <si>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</si>
  <si>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</si>
  <si>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</si>
  <si>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</si>
  <si>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</si>
  <si>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</si>
  <si>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</si>
  <si>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</si>
  <si>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</si>
  <si>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</si>
  <si>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</si>
  <si>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</si>
  <si>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</si>
  <si>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</si>
  <si>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</si>
  <si>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</si>
  <si>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</si>
  <si>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</si>
  <si>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</si>
  <si>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</si>
  <si>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</si>
  <si>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</si>
  <si>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</si>
  <si>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IMPOSTOS E SEGUROS. AF_03/2016</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</si>
  <si>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</si>
  <si>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</si>
  <si>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</si>
  <si>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</si>
  <si>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</si>
  <si>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</si>
  <si>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</si>
  <si>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</si>
  <si>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</si>
  <si>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</si>
  <si>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</si>
  <si>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</si>
  <si>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</si>
  <si>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GRUPO GERADOR REBOCÁVEL, POTÊNCIA 66 KVA, MOTOR A DIESEL - DEPRECIAÇÃO. AF_03/2016</t>
  </si>
  <si>
    <t>GRUPO GERADOR REBOCÁVEL, POTÊNCIA 66 KVA, MOTOR A DIESEL - JUROS. AF_03/2016</t>
  </si>
  <si>
    <t>GRUPO GERADOR REBOCÁVEL, POTÊNCIA 66 KVA, MOTOR A DIESEL - MANUTENÇÃO.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</si>
  <si>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</si>
  <si>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</si>
  <si>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</si>
  <si>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</si>
  <si>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</si>
  <si>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</si>
  <si>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</si>
  <si>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</si>
  <si>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</si>
  <si>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</si>
  <si>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</si>
  <si>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</si>
  <si>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</si>
  <si>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MARTELETE OU ROMPEDOR PNEUMÁTICO MANUAL, 28 KG, COM SILENCIADOR - DEPRECIAÇÃO. AF_07/2016</t>
  </si>
  <si>
    <t>MARTELETE OU ROMPEDOR PNEUMÁTICO MANUAL, 28 KG, COM SILENCIADOR - JUROS. AF_07/2016</t>
  </si>
  <si>
    <t>USINA DE CONCRETO FIXA, CAPACIDADE NOMINAL DE 90 A 120 M3/H, SEM SILO - DEPRECIAÇÃO. AF_07/2016</t>
  </si>
  <si>
    <t>USINA DE CONCRETO FIXA, CAPACIDADE NOMINAL DE 90 A 120 M3/H, SEM SILO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</si>
  <si>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</si>
  <si>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</si>
  <si>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</si>
  <si>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</si>
  <si>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</si>
  <si>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</si>
  <si>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</si>
  <si>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</si>
  <si>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</si>
  <si>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</si>
  <si>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</si>
  <si>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</si>
  <si>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</si>
  <si>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</si>
  <si>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</si>
  <si>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</si>
  <si>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</si>
  <si>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</si>
  <si>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</si>
  <si>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</si>
  <si>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</si>
  <si>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</si>
  <si>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MARTELO DEMOLIDOR PNEUMÁTICO MANUAL, 32 KG - DEPRECIAÇÃO. AF_09/2016</t>
  </si>
  <si>
    <t>MARTELO DEMOLIDOR PNEUMÁTICO MANUAL, 32 KG - JUROS. AF_09/2016</t>
  </si>
  <si>
    <t>MARTELO DEMOLIDOR PNEUMÁTICO MANUAL, 32 KG - MANUTENÇÃO. AF_09/2016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</si>
  <si>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</si>
  <si>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</si>
  <si>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</si>
  <si>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</si>
  <si>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</si>
  <si>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</si>
  <si>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</si>
  <si>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</si>
  <si>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</si>
  <si>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</si>
  <si>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</si>
  <si>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</si>
  <si>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</si>
  <si>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</si>
  <si>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</si>
  <si>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</si>
  <si>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</si>
  <si>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</si>
  <si>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</si>
  <si>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</si>
  <si>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</si>
  <si>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</si>
  <si>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</si>
  <si>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</si>
  <si>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</si>
  <si>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</si>
  <si>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</si>
  <si>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</si>
  <si>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</si>
  <si>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</si>
  <si>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</si>
  <si>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</si>
  <si>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</si>
  <si>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</si>
  <si>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</si>
  <si>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</si>
  <si>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</si>
  <si>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</si>
  <si>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</si>
  <si>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</si>
  <si>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</si>
  <si>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</si>
  <si>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DEPRECIAÇÃO. AF_12/2016</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</si>
  <si>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</si>
  <si>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</si>
  <si>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</si>
  <si>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</si>
  <si>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</si>
  <si>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</si>
  <si>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</si>
  <si>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</si>
  <si>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</si>
  <si>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</si>
  <si>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</si>
  <si>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</si>
  <si>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</si>
  <si>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JUROS.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</si>
  <si>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</si>
  <si>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</si>
  <si>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</si>
  <si>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TRATOR DE PNEUS COM POTÊNCIA DE 85 CV, TRAÇÃO 4X4, COM VASSOURA MECÂNICA ACOPLADA - DEPRECIAÇÃO. AF_03/2017</t>
  </si>
  <si>
    <t>MINICARREGADEIRA SOBRE RODAS POTENCIA 47HP CAPACIDADE OPERACAO 646 KG,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</si>
  <si>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</si>
  <si>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</si>
  <si>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</si>
  <si>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</si>
  <si>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</si>
  <si>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</si>
  <si>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</si>
  <si>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</si>
  <si>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</si>
  <si>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</si>
  <si>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</si>
  <si>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</si>
  <si>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</si>
  <si>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</si>
  <si>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</si>
  <si>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</si>
  <si>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</si>
  <si>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</si>
  <si>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</si>
  <si>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</si>
  <si>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</si>
  <si>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</si>
  <si>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</si>
  <si>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</si>
  <si>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</si>
  <si>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</si>
  <si>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IMUNIZACAO DE MADEIRAMENTO PARA COBERTURA UTILIZANDO CUPINICIDA INCOLOR</t>
  </si>
  <si>
    <t>RECOLOCACAO DE RIPAS EM MADEIRAMENTO DE TELHADO, CONSIDERANDO REAPROVEITAMENTO DE MATERIAL</t>
  </si>
  <si>
    <t>RECOLOCACAO DE MADEIRAMENTO DO TELHADO - CAIBROS, CONSIDERANDO REAPROVEITAMENTO DE MATERIAL</t>
  </si>
  <si>
    <t>INSTALAÇÃO DE TESOURA (INTEIRA OU MEIA), BIAPOIADA, EM MADEIRA NÃO APARELHADA, PARA VÃOS MAIORES OU IGUAIS A 3,0 M E MENORES QUE 6,0 M, INCLUSO IÇAMENTO. AF_12/2015</t>
  </si>
  <si>
    <t>INSTALAÇÃO DE TESOURA (INTEIRA OU MEIA), BIAPOIADA, EM MADEIRA NÃO APARELHADA, PARA VÃOS MAIORES OU IGUAIS A 6,0 M E MENORES QUE 8,0 M, INCLUSO IÇAMENTO. AF_12/2015</t>
  </si>
  <si>
    <t>INSTALAÇÃO DE TESOURA (INTEIRA OU MEIA), BIAPOIADA, EM MADEIRA NÃO APARELHADA, PARA VÃOS MAIORES OU IGUAIS A 8,0 M E MENORES QUE 10,0 M, INCLUSO IÇAMENTO. AF_12/2015</t>
  </si>
  <si>
    <t>INSTALAÇÃO DE TESOURA (INTEIRA OU MEIA), BIAPOIADA, EM MADEIRA NÃO APARELHADA, PARA VÃOS MAIORES OU IGUAIS A 10,0 M E MENORES QUE 12,0 M, INCLUSO IÇAMENTO. AF_12/2015</t>
  </si>
  <si>
    <t>TRAMA DE MADEIRA COMPOSTA POR RIPAS, CAIBROS E TERÇAS PARA TELHADOS DE ATÉ 2 ÁGUAS PARA TELHA DE ENCAIXE DE CERÂMICA OU DE CONCRETO, INCLUSO TRANSPORTE VERTICAL. AF_12/2015</t>
  </si>
  <si>
    <t>TRAMA DE MADEIRA COMPOSTA POR RIPAS, CAIBROS E TERÇAS PARA TELHADOS DE MAIS QUE 2 ÁGUAS PARA TELHA DE ENCAIXE DE CERÂMICA OU DE CONCRETO, INCLUSO TRANSPORTE VERTICAL. AF_12/2015</t>
  </si>
  <si>
    <t>TRAMA DE MADEIRA COMPOSTA POR RIPAS, CAIBROS E TERÇAS PARA TELHADOS DE ATÉ 2 ÁGUAS PARA TELHA CERÂMICA CAPA-CANAL, INCLUSO TRANSPORTE VERTICAL. AF_12/2015</t>
  </si>
  <si>
    <t>TRAMA DE MADEIRA COMPOSTA POR RIPAS, CAIBROS E TERÇAS PARA TELHADOS DE MAIS QUE 2 ÁGUAS PARA TELHA CERÂMICA CAPA-CANAL, INCLUSO TRANSPORTE VERTICAL. AF_12/2015</t>
  </si>
  <si>
    <t>TRAMA DE MADEIRA COMPOSTA POR TERÇAS PARA TELHADOS DE ATÉ 2 ÁGUAS PARA TELHA ONDULADA DE FIBROCIMENTO, METÁLICA, PLÁSTICA OU TERMOACÚSTICA, INCLUSO TRANSPORTE VERTICAL. AF_12/2015</t>
  </si>
  <si>
    <t>TRAMA DE MADEIRA COMPOSTA POR TERÇAS PARA TELHADOS DE ATÉ 2 ÁGUAS PARA TELHA ESTRUTURAL DE FIBROCIMENTO, INCLUSO TRANSPORTE VERTICAL. AF_12/2015</t>
  </si>
  <si>
    <t>FABRICAÇÃO E INSTALAÇÃO DE TESOURA INTEIRA EM MADEIRA NÃO APARELHADA, VÃO DE 3 M, PARA TELHA CERÂMICA OU DE CONCRETO, INCLUSO IÇAMENTO. AF_12/2015</t>
  </si>
  <si>
    <t>FABRICAÇÃO E INSTALAÇÃO DE TESOURA INTEIRA EM MADEIRA NÃO APARELHADA, VÃO DE 4 M, PARA TELHA CERÂMICA OU DE CONCRETO, INCLUSO IÇAMENTO. AF_12/2015</t>
  </si>
  <si>
    <t>FABRICAÇÃO E INSTALAÇÃO DE TESOURA INTEIRA EM MADEIRA NÃO APARELHADA, VÃO DE 5 M, PARA TELHA CERÂMICA OU DE CONCRETO, INCLUSO IÇAMENTO. AF_12/2015</t>
  </si>
  <si>
    <t>FABRICAÇÃO E INSTALAÇÃO DE TESOURA INTEIRA EM MADEIRA NÃO APARELHADA, VÃO DE 6 M, PARA TELHA CERÂMICA OU DE CONCRETO, INCLUSO IÇAMENTO. AF_12/2015</t>
  </si>
  <si>
    <t>FABRICAÇÃO E INSTALAÇÃO DE TESOURA INTEIRA EM MADEIRA NÃO APARELHADA, VÃO DE 7 M, PARA TELHA CERÂMICA OU DE CONCRETO, INCLUSO IÇAMENTO. AF_12/2015</t>
  </si>
  <si>
    <t>FABRICAÇÃO E INSTALAÇÃO DE TESOURA INTEIRA EM MADEIRA NÃO APARELHADA, VÃO DE 8 M, PARA TELHA CERÂMICA OU DE CONCRETO, INCLUSO IÇAMENTO. AF_12/2015</t>
  </si>
  <si>
    <t>FABRICAÇÃO E INSTALAÇÃO DE TESOURA INTEIRA EM MADEIRA NÃO APARELHADA, VÃO DE 9 M, PARA TELHA CERÂMICA OU DE CONCRETO, INCLUSO IÇAMENTO. AF_12/2015</t>
  </si>
  <si>
    <t>FABRICAÇÃO E INSTALAÇÃO DE TESOURA INTEIRA EM MADEIRA NÃO APARELHADA, VÃO DE 10 M, PARA TELHA CERÂMICA OU DE CONCRETO, INCLUSO IÇAMENTO. AF_12/2015</t>
  </si>
  <si>
    <t>FABRICAÇÃO E INSTALAÇÃO DE TESOURA INTEIRA EM MADEIRA NÃO APARELHADA, VÃO DE 11 M, PARA TELHA CERÂMICA OU DE CONCRETO, INCLUSO IÇAMENTO. AF_12/2015</t>
  </si>
  <si>
    <t>FABRICAÇÃO E INSTALAÇÃO DE TESOURA INTEIRA EM MADEIRA NÃO APARELHADA, VÃO DE 12 M, PARA TELHA CERÂMICA OU DE CONCRETO, INCLUSO IÇAMENTO. AF_12/2015</t>
  </si>
  <si>
    <t>FABRICAÇÃO E INSTALAÇÃO DE TESOURA INTEIRA EM MADEIRA NÃO APARELHADA, VÃO DE 3 M, PARA TELHA ONDULADA DE FIBROCIMENTO, METÁLICA, PLÁSTICA OU TERMOACÚSTICA, INCLUSO IÇAMENTO. AF_12/2015</t>
  </si>
  <si>
    <t>FABRICAÇÃO E INSTALAÇÃO DE TESOURA INTEIRA EM MADEIRA NÃO APARELHADA, VÃO DE 4 M, PARA TELHA ONDULADA DE FIBROCIMENTO, METÁLICA, PLÁSTICA OU TERMOACÚSTICA, INCLUSO IÇAMENTO. AF_12/2015</t>
  </si>
  <si>
    <t>FABRICAÇÃO E INSTALAÇÃO DE TESOURA INTEIRA EM MADEIRA NÃO APARELHADA, VÃO DE 5 M, PARA TELHA ONDULADA DE FIBROCIMENTO, METÁLICA, PLÁSTICA OU TERMOACÚSTICA, INCLUSO IÇAMENTO. AF_12/2015</t>
  </si>
  <si>
    <t>FABRICAÇÃO E INSTALAÇÃO DE TESOURA INTEIRA EM MADEIRA NÃO APARELHADA, VÃO DE 6 M, PARA TELHA ONDULADA DE FIBROCIMENTO, METÁLICA, PLÁSTICA OU TERMOACÚSTICA, INCLUSO IÇAMENTO. AF_12/2015</t>
  </si>
  <si>
    <t>FABRICAÇÃO E INSTALAÇÃO DE TESOURA INTEIRA EM MADEIRA NÃO APARELHADA, VÃO DE 7 M, PARA TELHA ONDULADA DE FIBROCIMENTO, METÁLICA, PLÁSTICA OU TERMOACÚSTICA, INCLUSO IÇAMENTO. AF_12/2015</t>
  </si>
  <si>
    <t>FABRICAÇÃO E INSTALAÇÃO DE TESOURA INTEIRA EM MADEIRA NÃO APARELHADA, VÃO DE 8 M, PARA TELHA ONDULADA DE FIBROCIMENTO, METÁLICA, PLÁSTICA OU TERMOACÚSTICA, INCLUSO IÇAMENTO. AF_12/2015</t>
  </si>
  <si>
    <t>FABRICAÇÃO E INSTALAÇÃO DE TESOURA INTEIRA EM MADEIRA NÃO APARELHADA, VÃO DE 9 M, PARA TELHA ONDULADA DE FIBROCIMENTO, METÁLICA, PLÁSTICA OU TERMOACÚSTICA, INCLUSO IÇAMENTO. AF_12/2015</t>
  </si>
  <si>
    <t>FABRICAÇÃO E INSTALAÇÃO DE TESOURA INTEIRA EM MADEIRA NÃO APARELHADA, VÃO DE 10 M, PARA TELHA ONDULADA DE FIBROCIMENTO, METÁLICA, PLÁSTICA OU TERMOACÚSTICA, INCLUSO IÇAMENTO. AF_12/2015</t>
  </si>
  <si>
    <t>FABRICAÇÃO E INSTALAÇÃO DE TESOURA INTEIRA EM MADEIRA NÃO APARELHADA, VÃO DE 11 M, PARA TELHA ONDULADA DE FIBROCIMENTO, METÁLICA, PLÁSTICA OU TERMOACÚSTICA, INCLUSO IÇAMENTO. AF_12/2015</t>
  </si>
  <si>
    <t>FABRICAÇÃO E INSTALAÇÃO DE TESOURA INTEIRA EM MADEIRA NÃO APARELHADA, VÃO DE 12 M, PARA TELHA ONDULADA DE FIBROCIMENTO, METÁLICA, PLÁSTICA OU TERMOACÚSTICA, INCLUSO IÇAMENTO.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</si>
  <si>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</si>
  <si>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</si>
  <si>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</si>
  <si>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RECOLOCACAO DE TELHAS CERAMICAS TIPO FRANCESA, CONSIDERANDO REAPROVEITAMENTO DE MATERIAL</t>
  </si>
  <si>
    <t>TELHAMENTO COM TELHA DE CONCRETO DE ENCAIXE, COM ATÉ 2 ÁGUAS, INCLUSO TRANSPORTE VERTICAL. AF_06/2016</t>
  </si>
  <si>
    <t>TELHAMENTO COM TELHA DE CONCRETO DE ENCAIXE, COM MAIS DE 2 ÁGUAS, INCLUSO TRANSPORTE VERTICAL. AF_06/2016</t>
  </si>
  <si>
    <t>TELHAMENTO COM TELHA CERÂMICA DE ENCAIXE, TIPO PORTUGUESA, COM ATÉ 2 ÁGUAS, INCLUSO TRANSPORTE VERTICAL. AF_06/2016</t>
  </si>
  <si>
    <t>TELHAMENTO COM TELHA CERÂMICA DE ENCAIXE, TIPO PORTUGUESA, COM MAIS DE 2 ÁGUAS, INCLUSO TRANSPORTE VERTICAL. AF_06/2016</t>
  </si>
  <si>
    <t>TELHAMENTO COM TELHA CERÂMICA CAPA-CANAL, TIPO COLONIAL, COM ATÉ 2 ÁGUAS, INCLUSO TRANSPORTE VERTICAL. AF_06/2016</t>
  </si>
  <si>
    <t>TELHAMENTO COM TELHA CERÂMICA CAPA-CANAL, TIPO COLONIAL, COM MAIS DE 2 ÁGUAS, INCLUSO TRANSPORTE VERTICAL. AF_06/2016</t>
  </si>
  <si>
    <t>EMBOÇAMENTO COM ARGAMASSA TRAÇO 1:2:9 (CIMENTO, CAL E AREIA). AF_06/2016</t>
  </si>
  <si>
    <t>ISOLAMENTO TERMOACÚSTICO COM LÃ MINERAL NA SUBCOBERTURA, INCLUSO TRANSPORTE VERTICAL. AF_06/2016</t>
  </si>
  <si>
    <t>SUBCOBERTURA COM MANTA PLÁSTICA REVESTIDA POR PELÍCULA DE ALUMÍNO, INCLUSO TRANSPORTE VERTICAL. AF_06/2016</t>
  </si>
  <si>
    <t>AMARRAÇÃO DE TELHAS CERÂMICAS OU DE CONCRETO. AF_06/2016</t>
  </si>
  <si>
    <t>TELHAMENTO COM TELHA CERÂMICA DE ENCAIXE, TIPO FRANCESA, COM ATÉ 2 ÁGUAS, INCLUSO TRANSPORTE VERTICAL. AF_06/2016</t>
  </si>
  <si>
    <t>TELHAMENTO COM TELHA CERÂMICA DE ENCAIXE, TIPO FRANCESA, COM MAIS DE 2 ÁGUAS, INCLUSO TRANSPORTE VERTICAL. AF_06/2016</t>
  </si>
  <si>
    <t>TELHAMENTO COM TELHA CERÂMICA DE ENCAIXE, TIPO ROMANA, COM ATÉ 2 ÁGUAS, INCLUSO TRANSPORTE VERTICAL. AF_06/2016</t>
  </si>
  <si>
    <t>TELHAMENTO COM TELHA CERÂMICA DE ENCAIXE, TIPO ROMANA, COM MAIS DE 2 ÁGUAS, INCLUSO TRANSPORTE VERTICAL. AF_06/2016</t>
  </si>
  <si>
    <t>TELHAMENTO COM TELHA CERÂMICA CAPA-CANAL, TIPO PLAN, COM ATÉ 2 ÁGUAS, INCLUSO TRANSPORTE VERTICAL. AF_06/2016</t>
  </si>
  <si>
    <t>TELHAMENTO COM TELHA CERÂMICA CAPA-CANAL, TIPO PLAN, COM MAIS DE 2 ÁGUAS, INCLUSO TRANSPORTE VERTICAL. AF_06/2016</t>
  </si>
  <si>
    <t>TELHAMENTO COM TELHA CERÂMICA CAPA-CANAL, TIPO PAULISTA, COM ATÉ 2 ÁGUAS, INCLUSO TRANSPORTE VERTICAL. AF_06/2016</t>
  </si>
  <si>
    <t>TELHAMENTO COM TELHA CERÂMICA CAPA-CANAL, TIPO PAULISTA, COM MAIS DE 2 ÁGUAS, INCLUSO TRANSPORTE VERTICAL. AF_06/2016</t>
  </si>
  <si>
    <t>TELHAMENTO COM TELHA ONDULADA DE FIBROCIMENTO E = 6 MM, COM RECOBRIMENTO LATERAL DE 1/4 DE ONDA PARA TELHADO COM INCLINAÇÃO MAIOR QUE 10°, COM ATÉ 2 ÁGUAS, INCLUSO IÇAMENTO. AF_06/2016</t>
  </si>
  <si>
    <t>TELHAMENTO COM TELHA ONDULADA DE FIBROCIMENTO E = 6 MM, COM RECOBRIMENTO LATERAL DE 1 1/4 DE ONDA PARA TELHADO COM INCLINAÇÃO MÁXIMA DE 10°, COM ATÉ 2 ÁGUAS, INCLUSO IÇAMENTO. AF_06/2016</t>
  </si>
  <si>
    <t>TELHAMENTO COM TELHA ESTRUTURAL DE FIBROCIMENTO E= 6 MM, COM ATÉ 2 ÁGUAS, INCLUSO IÇAMENTO. AF_06/2016</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</si>
  <si>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</si>
  <si>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</si>
  <si>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</si>
  <si>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</si>
  <si>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</si>
  <si>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</si>
  <si>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</si>
  <si>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ESTRUTURA PARA COBERTURA TIPO SHED, EM ALUMINIO ANODIZADO, VAO DE 20M, ESPACAMENTO DAS TESOURAS DE 5M ATE 6,5M</t>
  </si>
  <si>
    <t>73866/8</t>
  </si>
  <si>
    <t>ESTRUTURA PARA COBERTURA TIPO SHED, EM ALUMINIO ANODIZADO, VAO DE 30M, ESPACAMENTO DAS TESOURAS DE 5M ATE 6,5M</t>
  </si>
  <si>
    <t>73866/9</t>
  </si>
  <si>
    <t>ESTRUTURA PARA COBERTURA TIPO SHED, EM ALUMINIO ANODIZADO, VAO DE 40M, ESPACAMENTO DAS TESOURAS DE 5M ATE 6,5M</t>
  </si>
  <si>
    <t>73867/1</t>
  </si>
  <si>
    <t>ESTRUTURA TIPO ESPACIAL EM ALUMINIO ANODIZADO, VAO DE 20M</t>
  </si>
  <si>
    <t>73867/2</t>
  </si>
  <si>
    <t>ESTRUTURA TIPO ESPACIAL EM ALUMINIO ANODIZADO, VAO DE 30M</t>
  </si>
  <si>
    <t>73867/3</t>
  </si>
  <si>
    <t>ESTRUTURA TIPO ESPACIAL EM ALUMINIO ANODIZADO, VAO DE 40M</t>
  </si>
  <si>
    <t>73867/4</t>
  </si>
  <si>
    <t>ESTRUTURA TIPO ESPACIAL EM ALUMINIO ANODIZADO, VAO DE 50M</t>
  </si>
  <si>
    <t>CUMEEIRA EM PERFIL ONDULADO DE ALUMÍNIO</t>
  </si>
  <si>
    <t>TELHAMENTO COM TELHA DE AÇO/ALUMÍNIO E = 0,5 MM, COM ATÉ 2 ÁGUAS, INCLUSO IÇAMENTO. AF_06/2016</t>
  </si>
  <si>
    <t>TELHAMENTO COM TELHA METÁLICA TERMOACÚSTICA E = 30 MM, COM ATÉ 2 ÁGUAS, INCLUSO IÇAMENTO. AF_06/2016</t>
  </si>
  <si>
    <t>CUMEEIRA E ESPIGÃO PARA TELHA CERÂMICA EMBOÇADA COM ARGAMASSA TRAÇO 1:2:9 (CIMENTO, CAL E AREIA), PARA TELHADOS COM MAIS DE 2 ÁGUAS, INCLUSO TRANSPORTE VERTICAL. AF_06/2016</t>
  </si>
  <si>
    <t>CUMEEIRA E ESPIGÃO PARA TELHA DE CONCRETO EMBOÇADA COM ARGAMASSA TRAÇO 1:2:9 (CIMENTO, CAL E AREIA), PARA TELHADOS COM MAIS DE 2 ÁGUAS, INCLUSO TRANSPORTE VERTICAL. AF_06/2016</t>
  </si>
  <si>
    <t>CUMEEIRA PARA TELHA CERÂMICA EMBOÇADA COM ARGAMASSA TRAÇO 1:2:9 (CIMENTO, CAL E AREIA) PARA TELHADOS COM ATÉ 2 ÁGUAS, INCLUSO TRANSPORTE VERTICAL. AF_06/2016</t>
  </si>
  <si>
    <t>CUMEEIRA PARA TELHA DE CONCRETO EMBOÇADA COM ARGAMASSA TRAÇO 1:2:9 (CIMENTO, CAL E AREIA) PARA TELHADOS COM ATÉ 2 ÁGUAS, INCLUSO TRANSPORTE VERTICAL. AF_06/2016</t>
  </si>
  <si>
    <t>74045/2</t>
  </si>
  <si>
    <t>CUMEEIRA TIPO SHED PARA TELHA DE FIBROCIMENTO ONDULADA, INCLUSO JUNTAS DE VEDACAO E ACESSORIOS DE FIXACAO</t>
  </si>
  <si>
    <t>CUMEEIRA PARA TELHA DE FIBROCIMENTO ONDULADA E = 6 MM, INCLUSO ACESSÓRIOS DE FIXAÇÃO E IÇAMENTO. AF_06/2016</t>
  </si>
  <si>
    <t>CUMEEIRA PARA TELHA DE FIBROCIMENTO ESTRUTURAL E = 6 MM, INCLUSO ACESSÓRIOS DE FIXAÇÃO E IÇAMENTO. AF_06/2016</t>
  </si>
  <si>
    <t>CALHA DE BEIRAL, SEMICIRCULAR DE PVC, DIAMETRO 125 MM, INCLUINDO CABECEIRAS, EMENDAS, BOCAIS, SUPORTES E VEDAÇÕES, EXCLUINDO CONDUTORES, INCLUSO TRANSPORTE VERTICAL. AF_06/2016</t>
  </si>
  <si>
    <t>CALHA EM CHAPA DE AÇO GALVANIZADO NÚMERO 24, DESENVOLVIMENTO DE 33 CM, INCLUSO TRANSPORTE VERTICAL. AF_06/2016</t>
  </si>
  <si>
    <t>CALHA EM CHAPA DE AÇO GALVANIZADO NÚMERO 24, DESENVOLVIMENTO DE 50 CM, INCLUSO TRANSPORTE VERTICAL. AF_06/2016</t>
  </si>
  <si>
    <t>CALHA EM CHAPA DE AÇO GALVANIZADO NÚMERO 24, DESENVOLVIMENTO DE 100 CM, INCLUSO TRANSPORTE VERTICAL. AF_06/2016</t>
  </si>
  <si>
    <t>RUFO EM CHAPA DE AÇO GALVANIZADO NÚMERO 24, CORTE DE 25 CM, INCLUSO TRANSPORTE VERTICAL. AF_06/2016</t>
  </si>
  <si>
    <t>RUFO EM FIBROCIMENTO PARA TELHA ONDULADA E = 6 MM, ABA DE 26 CM, INCLUSO TRANSPORTE VERTICAL. AF_06/2016</t>
  </si>
  <si>
    <t>TELHAMENTO COM TELHA ONDULADA DE FIBRA DE VIDRO E = 0,6 MM, PARA TELHADO COM INCLINAÇÃO MAIOR QUE 10°, COM ATÉ 2 ÁGUAS, INCLUSO IÇAMENTO. AF_06/2016</t>
  </si>
  <si>
    <t>73970/1</t>
  </si>
  <si>
    <t>ESTRUTURA METALICA EM ACO ESTRUTURAL PERFIL I 12 X 5 1/4</t>
  </si>
  <si>
    <t>73970/2</t>
  </si>
  <si>
    <t>ESTRUTURA METALICA EM ACO ESTRUTURAL PERFIL I 6 X 3 3/8</t>
  </si>
  <si>
    <t>INSTALAÇÃO DE TESOURA (INTEIRA OU MEIA), EM AÇO, PARA VÃOS MAIORES OU IGUAIS A 3,0 M E MENORES QUE 6,0 M, INCLUSO IÇAMENTO. AF_12/2015</t>
  </si>
  <si>
    <t>INSTALAÇÃO DE TESOURA (INTEIRA OU MEIA), EM AÇO, PARA VÃOS MAIORES OU IGUAIS A 6,0 M E MENORES QUE 8,0 M, INCLUSO IÇAMENTO. AF_12/2015</t>
  </si>
  <si>
    <t>INSTALAÇÃO DE TESOURA (INTEIRA OU MEIA), EM AÇO, PARA VÃOS MAIORES OU IGUAIS A 8,0 M E MENORES QUE 10,0 M, INCLUSO IÇAMENTO. AF_12/2015</t>
  </si>
  <si>
    <t>INSTALAÇÃO DE TESOURA (INTEIRA OU MEIA), EM AÇO, PARA VÃOS MAIORES OU IGUAIS A 10,0 M E MENORES QUE 12,0 M, INCLUSO IÇAMENTO. AF_12/2015</t>
  </si>
  <si>
    <t>TRAMA DE AÇO COMPOSTA POR RIPAS, CAIBROS E TERÇAS PARA TELHADOS DE ATÉ 2 ÁGUAS PARA TELHA DE ENCAIXE DE CERÂMICA OU DE CONCRETO, INCLUSO TRANSPORTE VERTICAL. AF_12/2015</t>
  </si>
  <si>
    <t>TRAMA DE AÇO COMPOSTA POR RIPAS E CAIBROS PARA TELHADOS DE ATÉ 2 ÁGUAS PARA TELHA DE ENCAIXE DE CERÂMICA OU DE CONCRETO, INCLUSO TRANSPORTE VERTICAL. AF_12/2015</t>
  </si>
  <si>
    <t>TRAMA DE AÇO COMPOSTA POR RIPAS PARA TELHADOS DE ATÉ 2 ÁGUAS PARA TELHA DE ENCAIXE DE CERÂMICA OU DE CONCRETO, INCLUSO TRANSPORTE VERTICAL. AF_12/2015</t>
  </si>
  <si>
    <t>TRAMA DE AÇO COMPOSTA POR RIPAS, CAIBROS E TERÇAS PARA TELHADOS DE MAIS DE 2 ÁGUAS PARA TELHA DE ENCAIXE DE CERÂMICA OU DE CONCRETO, INCLUSO TRANSPORTE VERTICAL. AF_12/2015</t>
  </si>
  <si>
    <t>TRAMA DE AÇO COMPOSTA POR RIPAS E CAIBROS PARA TELHADOS DE MAIS DE 2 ÁGUAS PARA TELHA DE ENCAIXE DE CERÂMICA OU DE CONCRETO, INCLUSO TRANSPORTE VERTICAL. AF_12/2015</t>
  </si>
  <si>
    <t>TRAMA DE AÇO COMPOSTA POR RIPAS PARA TELHADOS DE MAIS DE 2 ÁGUAS PARA TELHA DE ENCAIXE DE CERÂMICA OU DE CONCRETO, INCLUSO TRANSPORTE VERTICAL, INCLUSO TRANSPORTE VERTICAL. AF_12/2015</t>
  </si>
  <si>
    <t>TRAMA DE AÇO COMPOSTA POR RIPAS, CAIBROS E TERÇAS PARA TELHADOS DE ATÉ 2 ÁGUAS PARA TELHA CERÂMICA CAPA-CANAL, INCLUSO TRANSPORTE VERTICAL. AF_12/2015</t>
  </si>
  <si>
    <t>TRAMA DE AÇO COMPOSTA POR RIPAS E CAIBROS PARA TELHADOS DE ATÉ 2 ÁGUAS PARA TELHA CERÂMICA CAPA-CANAL, INCLUSO TRANSPORTE VERTICAL. AF_12/2015</t>
  </si>
  <si>
    <t>TRAMA DE AÇO COMPOSTA POR RIPAS PARA TELHADOS DE ATÉ 2 ÁGUAS PARA TELHA CERÂMICA CAPA-CANAL, INCLUSO TRANSPORTE VERTICAL. AF_12/2015</t>
  </si>
  <si>
    <t>TRAMA DE AÇO COMPOSTA POR RIPAS, CAIBROS E TERÇAS PARA TELHADOS DE MAIS DE 2 ÁGUAS PARA TELHA CERÂMICA CAPA-CANAL, INCLUSO TRANSPORTE VERTICAL. AF_12/2015</t>
  </si>
  <si>
    <t>TRAMA DE AÇO COMPOSTA POR RIPAS E CAIBROS PARA TELHADOS DE MAIS DE 2 ÁGUAS PARA TELHA CERÂMICA CAPA-CANAL, INCLUSO TRANSPORTE VERTICAL. AF_12/2015</t>
  </si>
  <si>
    <t>TRAMA DE AÇO COMPOSTA POR RIPAS PARA TELHADOS DE MAIS DE 2 ÁGUAS PARA TELHA CERÂMICA CAPA-CANAL, INCLUSO TRANSPORTE VERTICAL. AF_12/2015</t>
  </si>
  <si>
    <t>TRAMA DE AÇO COMPOSTA POR TERÇAS PARA TELHADOS DE ATÉ 2 ÁGUAS PARA TELHA ONDULADA DE FIBROCIMENTO, METÁLICA, PLÁSTICA OU TERMOACÚSTICA, INCLUSO TRANSPORTE VERTICAL. AF_12/2015</t>
  </si>
  <si>
    <t>TRAMA DE AÇO COMPOSTA POR TERÇAS PARA TELHADOS DE ATÉ 2 ÁGUAS PARA TELHA ESTRUTURAL DE FIBROCIMENTO,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</si>
  <si>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</si>
  <si>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</si>
  <si>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</si>
  <si>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</si>
  <si>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</si>
  <si>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</si>
  <si>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(COMPOSIÇÃO REPRESENTATIVA) FABRICAÇÃO E INSTALAÇÃO DE TESOURA INTEIRA EM AÇO, PARA VÃOS DE 3 A 12 M E PARA QUALQUER TIPO DE TELHA,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</si>
  <si>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</si>
  <si>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</si>
  <si>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</si>
  <si>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</si>
  <si>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</si>
  <si>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</si>
  <si>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</si>
  <si>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</si>
  <si>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</si>
  <si>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</si>
  <si>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</si>
  <si>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</si>
  <si>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</si>
  <si>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</si>
  <si>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TELHAMENTO COM TELHA DE ENCAIXE, TIPO FRANCESA DE VIDRO, COM ATÉ 2 ÁGUAS, INCLUSO TRANSPORTE VERTICAL. AF_06/2016</t>
  </si>
  <si>
    <t>73891/1</t>
  </si>
  <si>
    <t>ESGOTAMENTO COM MOTO-BOMBA AUTOESCOVANTE</t>
  </si>
  <si>
    <t>73882/1</t>
  </si>
  <si>
    <t>CALHA EM CONCRETO SIMPLES, EM MEIA CANA, DIAMETRO 200 MM</t>
  </si>
  <si>
    <t>73882/5</t>
  </si>
  <si>
    <t>CALHA EM CONCRETO SIMPLES, EM MEIA CANA DE CONCRETO, DIAMETRO 600 MM</t>
  </si>
  <si>
    <t>73816/1</t>
  </si>
  <si>
    <t>EXECUCAO DE DRENO COM TUBOS DE PVC CORRUGADO FLEXIVEL PERFURADO - DN 100</t>
  </si>
  <si>
    <t>73816/2</t>
  </si>
  <si>
    <t>EXECUCAO DE DRENO VERTICAL COM PEDRISCO, DIAMETRO 200MM</t>
  </si>
  <si>
    <t>73881/1</t>
  </si>
  <si>
    <t>EXECUCAO DE DRENO COM MANTA GEOTEXTIL 200 G/M2</t>
  </si>
  <si>
    <t>73881/3</t>
  </si>
  <si>
    <t>EXECUCAO DE DRENO COM MANTA GEOTEXTIL 400 G/M2</t>
  </si>
  <si>
    <t>73883/1</t>
  </si>
  <si>
    <t>EXECUCAO DE DRENO FRANCES COM AREIA MEDIA</t>
  </si>
  <si>
    <t>M3</t>
  </si>
  <si>
    <t>73883/2</t>
  </si>
  <si>
    <t>EXECUCAO DE DRENO FRANCES COM BRITA NUM 2</t>
  </si>
  <si>
    <t>73883/3</t>
  </si>
  <si>
    <t>EXECUCAO DE DRENO FRANCES COM CASCALHO</t>
  </si>
  <si>
    <t>73902/1</t>
  </si>
  <si>
    <t>CAMADA DRENANTE COM BRITA NUM 3</t>
  </si>
  <si>
    <t>73968/1</t>
  </si>
  <si>
    <t>MANTA IMPERMEABILIZANTE A BASE DE ASFALTO - FORNECIMENTO E INSTALACAO</t>
  </si>
  <si>
    <t>73969/1</t>
  </si>
  <si>
    <t>EXECUCAO DE DRENOS DE CHORUME EM TUBOS DRENANTES DE CONCRETO, DIAM=200MM, ENVOLTOS EM BRITA E GEOTEXTIL</t>
  </si>
  <si>
    <t>74017/1</t>
  </si>
  <si>
    <t>EXECUCAO DE DRENOS DE CHORUME EM TUBOS DRENANTES, PVC, DIAM=100 MM, ENVOLTOS EM BRITA E GEOTEXTIL</t>
  </si>
  <si>
    <t>74017/2</t>
  </si>
  <si>
    <t>EXECUCAO DE DRENOS DE CHORUME EM TUBOS DRENANTES, PVC, DIAM=150 MM, ENVOLTOS EM BRITA E GEOTEXTIL</t>
  </si>
  <si>
    <t>75029/1</t>
  </si>
  <si>
    <t>TUBO PVC CORRUGADO RIGIDO PERFURADO DN 150 PARA DRENAGEM - FORNECIMENTO E INSTALACAO</t>
  </si>
  <si>
    <t>TUBO PVC CORRUGADO PERFURADO 100 MM C/ JUNTA ELASTICA PARA DRENAGEM.</t>
  </si>
  <si>
    <t>COLCHAO DRENANTE C/ 30CM PEDRA BRITADA N.3/FILTRO TRANSICAO MANTA GEOTEXTIL 100% POLIPROPILENO OU POLIESTER INCL FORNEC/COLOCMAT</t>
  </si>
  <si>
    <t>EXECUCAO DRENO PROFUNDO, COM CORTE TRAPEZOIDAL EM SOLO, DE 70X80X150CM EXCL TUBO INCL MATERIAL EXECUCAO, COM SELO ENCHIMENTO MATERIAL DRENANTE E ESCAVACAO</t>
  </si>
  <si>
    <t>EXECUCAO DE DRENO PROFUNDO, CORTE EM SOLO, COM TUBO POROSO D=0,20M</t>
  </si>
  <si>
    <t>EXECUCAO DE DRENO CEGO</t>
  </si>
  <si>
    <t>EXECUCAO DE DRENO DE TUBO DE CONRETO SIMPLES POROSO D=0,20 M (0,5MX0,5M) PARA GALERIAS DE AGUAS PLUVIAIS</t>
  </si>
  <si>
    <t>FORNECIMENTO E INSTALACAO DE MANTA BIDIM RT - 14</t>
  </si>
  <si>
    <t>CAMADA DRENANTE COM AREIA MEDIA</t>
  </si>
  <si>
    <t>CAMADA DRENANTE COM BRITA NUM 2</t>
  </si>
  <si>
    <t>FORNECIMENTO/INSTALACAO MANTA BIDIM RT-16</t>
  </si>
  <si>
    <t>TUBO PVC DN 75 MM PARA DRENAGEM - FORNECIMENTO E INSTALACAO</t>
  </si>
  <si>
    <t>TUBO PVC DN 100 MM PARA DRENAGEM - FORNECIMENTO E INSTALACAO</t>
  </si>
  <si>
    <t>TUBO CONCRETO SIMPLES DN 200 MM PARA DRENAGEM - FORNECIMENTO E INSTALACAO, INCLUSIVE ESCAVACAO MANUAL 1M3/M.</t>
  </si>
  <si>
    <t>TUBO CONCRETO SIMPLES DN 300 MM PARA DRENAGEM - FORNECIMENTO E INSTALACAO INCLUSIVE ESCAVACAO MANUAL 1M3/M</t>
  </si>
  <si>
    <t>TUBO CONCRETO SIMPLES DN 400 MM PARA DRENAGEM - FORNECIMENTO E INSTALACAO INCLUSIVE ESCAVACAO MANUAL 1,5M3/M</t>
  </si>
  <si>
    <t>TUBO CONCRETO SIMPLES DN 500 MM PARA DRENAGEM - FORNECIMENTO E INSTALACAO INCLUSIVE ESCAVACAO MANUAL 2M3/M</t>
  </si>
  <si>
    <t>TUBO PVC D=2 COM MATERIAL DRENANTE PARA DRENO/BARBACA - FORNECIMENTO E INSTALACAO</t>
  </si>
  <si>
    <t>TUBO PVC D=3" COM MATERIAL DRENANTE PARA DRENO/BARBACA - FORNECIMENTO E INSTALACAO</t>
  </si>
  <si>
    <t>TUBO PVC D=4" COM MATERIAL DRENANTE PARA DRENO/BARBACA - FORNECIMENTO E INSTALACAO</t>
  </si>
  <si>
    <t>CAMADA VERTICAL DRENANTE C/ PEDRA BRITADA NUMS 1 E 2</t>
  </si>
  <si>
    <t>CAMADA HORIZONTAL DRENANTE C/ PEDRA BRITADA 1 E 2</t>
  </si>
  <si>
    <t>FORNECIMENTO/INSTALACAO DE MANTA BIDIM RT-31</t>
  </si>
  <si>
    <t>FORNECIMENTO/INSTALACAO DE MANTA BIDIM RT-10</t>
  </si>
  <si>
    <t>FORNECIMENTO E LANCAMENTO DE PEDRA DE MAO</t>
  </si>
  <si>
    <t>ENROCAMENTO COM PEDRA ARGAMASSADA TRAÇO 1:4 COM PEDRA DE MÃO</t>
  </si>
  <si>
    <t>ENROCAMENTO MANUAL, SEM ARRUMACAO DO MATERIAL</t>
  </si>
  <si>
    <t>ENROCAMENTO MANUAL, COM ARRUMACAO DO MATERIAL</t>
  </si>
  <si>
    <t>73890/1</t>
  </si>
  <si>
    <t>ENSECADEIRA DE MADEIRA COM PAREDE SIMPLES</t>
  </si>
  <si>
    <t>73890/2</t>
  </si>
  <si>
    <t>ENSECADEIRA DE MADEIRA COM PAREDE DUPLA</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</si>
  <si>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</si>
  <si>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</si>
  <si>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</si>
  <si>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</si>
  <si>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</si>
  <si>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</si>
  <si>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</si>
  <si>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</si>
  <si>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</si>
  <si>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</si>
  <si>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</si>
  <si>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</si>
  <si>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</si>
  <si>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</si>
  <si>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</si>
  <si>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</si>
  <si>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73843/1</t>
  </si>
  <si>
    <t>MURO DE ARRIMO DE CONCRETO CICLOPICO COM 30% DE PEDRA DE MAO</t>
  </si>
  <si>
    <t>73844/1</t>
  </si>
  <si>
    <t>MURO DE ARRIMO DE ALVENARIA DE PEDRA ARGAMASSADA</t>
  </si>
  <si>
    <t>73844/2</t>
  </si>
  <si>
    <t>MURO DE ARRIMO DE ALVENARIA DE TIJOLOS</t>
  </si>
  <si>
    <t>73846/1</t>
  </si>
  <si>
    <t>MURO DE ARRIMO CELULAR PECAS PRE-MOLDADAS CONCRETO EXCL FORMAS INCL   CONFECCAO DAS PECAS MONTAGEM E COMPACTACAO DO SOLO DE ENCHIMENTO.</t>
  </si>
  <si>
    <t>73846/2</t>
  </si>
  <si>
    <t>MURO DE ARRIMO CELULAR PECAS PRE-MOLDADAS CONCRETO EXCL MATERIAIS E   FORMAS INCL CONFECCAO PECAS MONTAGEM E COMPACTACAO DO SOLO(ENCHIMENTO)</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</si>
  <si>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</si>
  <si>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</si>
  <si>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</si>
  <si>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</si>
  <si>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</si>
  <si>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</si>
  <si>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</si>
  <si>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</si>
  <si>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</si>
  <si>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</si>
  <si>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</si>
  <si>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</si>
  <si>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</si>
  <si>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</si>
  <si>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</si>
  <si>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</si>
  <si>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</si>
  <si>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</si>
  <si>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</si>
  <si>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</si>
  <si>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</si>
  <si>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</si>
  <si>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</si>
  <si>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</si>
  <si>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</si>
  <si>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</si>
  <si>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</si>
  <si>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</si>
  <si>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</si>
  <si>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</si>
  <si>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</si>
  <si>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</si>
  <si>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EXECUÇÃO DE GRAMPO PARA SOLO GRAMPEADO COM COMPRIMENTO MENOR OU IGUAL A 4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</si>
  <si>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</si>
  <si>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</si>
  <si>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</si>
  <si>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</si>
  <si>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</si>
  <si>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</si>
  <si>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</si>
  <si>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</si>
  <si>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</si>
  <si>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</si>
  <si>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</si>
  <si>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</si>
  <si>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</si>
  <si>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</si>
  <si>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</si>
  <si>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</si>
  <si>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</si>
  <si>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</si>
  <si>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</si>
  <si>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EXECUÇÃO DE PROTEÇÃO DA CABEÇA DO TIRANTE COM USO DE FÔRMAS EM CHAPA COMPENSADA PLASTIFICADA DE MADEIRA E CONCRETO FCK =15 MPA. AF_07/2016</t>
  </si>
  <si>
    <t>DISSIPADOR DE ENERGIA EM PEDRA ARGAMASSADA ESPESSURA 6CM INCL MATERIAIS E COLOCACAO MEDIDO P/ VOLUME DE PEDRA ARGAMASSADA</t>
  </si>
  <si>
    <t>73799/1</t>
  </si>
  <si>
    <t>GRELHA EM FERRO FUNDIDO SIMPLES COM REQUADRO, CARGA MÁXIMA 12,5 T,  300 X 1000 MM, E = 15 MM, FORNECIDA E ASSENTADA COM ARGAMASSA 1:4 CIMENTO:AREIA.</t>
  </si>
  <si>
    <t>73856/1</t>
  </si>
  <si>
    <t>BOCA P/BUEIRO SIMPLES TUBULAR D=0,40M EM CONCRETO CICLOPICO, INCLINDO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</si>
  <si>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</si>
  <si>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</si>
  <si>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</si>
  <si>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</si>
  <si>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</si>
  <si>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</si>
  <si>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</si>
  <si>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</si>
  <si>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</si>
  <si>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</si>
  <si>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</si>
  <si>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</si>
  <si>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</si>
  <si>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</si>
  <si>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</si>
  <si>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</si>
  <si>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73856/10</t>
  </si>
  <si>
    <t>BOCA PARA BUEIRO DUPLOTUBULAR, DIAMETRO =1,20M, EM CONCRETO CICLOPICO, INCLUINDO FORMAS, ESCAVACAO, REATERRO E MATERIAIS, EXCLUINDO MATERIAL REATERRO JAZIDA E TRANSPORTE.</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</si>
  <si>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</si>
  <si>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</si>
  <si>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</si>
  <si>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</si>
  <si>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</si>
  <si>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</si>
  <si>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</si>
  <si>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</si>
  <si>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</si>
  <si>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</si>
  <si>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74224/1</t>
  </si>
  <si>
    <t>POCO DE VISITA PARA DRENAGEM PLUVIAL, EM CONCRETO ESTRUTURAL, DIMENSOES INTERNAS DE 90X150X80CM (LARGXCOMPXALT), PARA REDE DE 600 MM, EXCLUSOS TAMPAO E CHAMINE.</t>
  </si>
  <si>
    <t>BOCA DE LOBO EM ALVENARIA TIJOLO MACICO, REVESTIDA C/ ARGAMASSA DE CIMENTO E AREIA 1:3, SOBRE LASTRO DE CONCRETO 10CM E TAMPA DE CONCRETO ARMADO</t>
  </si>
  <si>
    <t>GRELHA FF 30X90CM, 135KG, P/ CX RALO COM ASSENTAMENTO DE ARGAMASSA CIMENTO/AREIA 1:4 - FORNECIMENTO E INSTALAÇÃO</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</si>
  <si>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</si>
  <si>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</si>
  <si>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</si>
  <si>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</si>
  <si>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</si>
  <si>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</si>
  <si>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</si>
  <si>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</si>
  <si>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</si>
  <si>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</si>
  <si>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</si>
  <si>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</si>
  <si>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</si>
  <si>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</si>
  <si>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</si>
  <si>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</si>
  <si>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</si>
  <si>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</si>
  <si>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</si>
  <si>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</si>
  <si>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</si>
  <si>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</si>
  <si>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</si>
  <si>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</si>
  <si>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</si>
  <si>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</si>
  <si>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</si>
  <si>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</si>
  <si>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</si>
  <si>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</si>
  <si>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</si>
  <si>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</si>
  <si>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</si>
  <si>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</si>
  <si>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</si>
  <si>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</si>
  <si>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</si>
  <si>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</si>
  <si>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</si>
  <si>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</si>
  <si>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</si>
  <si>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</si>
  <si>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</si>
  <si>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</si>
  <si>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</si>
  <si>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</si>
  <si>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</si>
  <si>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</si>
  <si>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</si>
  <si>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</si>
  <si>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</si>
  <si>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</si>
  <si>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</si>
  <si>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</si>
  <si>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</si>
  <si>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</si>
  <si>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</si>
  <si>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</si>
  <si>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</si>
  <si>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</si>
  <si>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</si>
  <si>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</si>
  <si>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</si>
  <si>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</si>
  <si>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</si>
  <si>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</si>
  <si>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</si>
  <si>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</si>
  <si>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</si>
  <si>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</si>
  <si>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</si>
  <si>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</si>
  <si>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</si>
  <si>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</si>
  <si>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</si>
  <si>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</si>
  <si>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</si>
  <si>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</si>
  <si>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</si>
  <si>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</si>
  <si>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</si>
  <si>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</si>
  <si>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</si>
  <si>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</si>
  <si>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</si>
  <si>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</si>
  <si>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</si>
  <si>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</si>
  <si>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</si>
  <si>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</si>
  <si>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</si>
  <si>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</si>
  <si>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</si>
  <si>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GUIA (MEIO-FIO) CONCRETO, MOLDADA  IN LOCO  EM TRECHO RETO COM EXTRUSORA, 11,5 CM BASE X 22 CM ALTURA. AF_06/2016</t>
  </si>
  <si>
    <t>GUIA (MEIO-FIO) CONCRETO, MOLDADA  IN LOCO  EM TRECHO CURVO COM EXTRUSORA, 11,5 CM BASE X 22 CM ALTURA. AF_06/2016</t>
  </si>
  <si>
    <t>GUIA (MEIO-FIO) CONCRETO, MOLDADA  IN LOCO  EM TRECHO RETO COM EXTRUSORA, 14 CM BASE X 30 CM ALTURA. AF_06/2016</t>
  </si>
  <si>
    <t>GUIA (MEIO-FIO) CONCRETO, MOLDADA  IN LOCO  EM TRECHO CURVO COM EXTRUSORA, 14 CM BASE X 30 CM ALTURA. AF_06/2016</t>
  </si>
  <si>
    <t>GUIA (MEIO-FIO) E SARJETA CONJUGADOS DE CONCRETO, MOLDADA IN LOCO EM TRECHO RETO COM EXTRUSORA, GUIA 13 CM BASE X 22 CM ALTURA, SARJETA 30 CM BASE X 8,5 CM ALTURA. AF_06/2016</t>
  </si>
  <si>
    <t>GUIA (MEIO-FIO) E SARJETA CONJUGADOS DE CONCRETO, MOLDADA IN LOCO EM TRECHO CURVO COM EXTRUSORA, GUIA 12,5 CM BASE X 22 CM ALTURA, SARJETA 30 CM BASE X 8,5 CM ALTURA. AF_06/2016</t>
  </si>
  <si>
    <t>GUIA (MEIO-FIO) E SARJETA CONJUGADOS DE CONCRETO, MOLDADA IN LOCO EM TRECHO RETO COM EXTRUSORA, GUIA 13,5 CM BASE X 26 CM ALTURA, SARJETA 45 CM BASE X 11 CM ALTURA. AF_06/2016</t>
  </si>
  <si>
    <t>GUIA (MEIO-FIO) E SARJETA CONJUGADOS DE CONCRETO, MOLDADA IN LOCO EM TRECHO CURVO COM EXTRUSORA, GUIA 13,5 CM BASE X 26 CM ALTURA, SARJETA 45 CM BASE X 11 CM ALTURA. AF_06/2016</t>
  </si>
  <si>
    <t>GUIA (MEIO-FIO) E SARJETA CONJUGADOS DE CONCRETO, MOLDADA IN LOCO EM TRECHO RETO COM EXTRUSORA, GUIA 13,5 CM BASE X 30 CM ALTURA, SARJETA 50 CM BASE X 12,5 CM ALTURA. AF_06/2016</t>
  </si>
  <si>
    <t>GUIA (MEIO-FIO) E SARJETA CONJUGADOS DE CONCRETO, MOLDADA IN LOCO EM TRECHO CURVO COM EXTRUSORA, GUIA 13,5 CM BASE X 30 CM ALTURA, SARJETA 50 CM BASE X 12,5 CM ALTURA.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</si>
  <si>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</si>
  <si>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</si>
  <si>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</si>
  <si>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</si>
  <si>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</si>
  <si>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</si>
  <si>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</si>
  <si>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</si>
  <si>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</si>
  <si>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</si>
  <si>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</si>
  <si>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</si>
  <si>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</si>
  <si>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</si>
  <si>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</si>
  <si>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</si>
  <si>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SARJETÃO DE CONCRETO USINADO, MOLDADA  IN LOCO  EM TRECHO RETO, 100 CM BASE X 20 CM ALTURA. AF_06/2016</t>
  </si>
  <si>
    <t>EXECUÇÃO DE ESCORAS DE CONCRETO PARA CONTENÇÃO DE GUIAS PRÉ-FABRICADAS. AF_06/2016</t>
  </si>
  <si>
    <t>ESCORAMENTO DE VALA, TIPO PONTALETEAMENTO, COM PROFUNDIDADE DE 0 A 1,5 M, LARGURA MENOR QUE 1,5 M, EM LOCAL COM NÍVEL ALTO DE INTERFERÊNCIA. AF_06/2016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</si>
  <si>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</si>
  <si>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</si>
  <si>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</si>
  <si>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</si>
  <si>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</si>
  <si>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</si>
  <si>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</si>
  <si>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</si>
  <si>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</si>
  <si>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</si>
  <si>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</si>
  <si>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</si>
  <si>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</si>
  <si>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M A 3,0 M, LARGURA MENOR QUE 1,5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</si>
  <si>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</si>
  <si>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</si>
  <si>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</si>
  <si>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</si>
  <si>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</si>
  <si>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</si>
  <si>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</si>
  <si>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</si>
  <si>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</si>
  <si>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73877/1</t>
  </si>
  <si>
    <t>ESCORAMENTO DE VALAS COM PRANCHOES METALICOS - AREA CRAVADA</t>
  </si>
  <si>
    <t>73877/2</t>
  </si>
  <si>
    <t>ESCORAMENTO DE VALAS COM PRANCHOES METALICOS - AREA NAO CRAVADA</t>
  </si>
  <si>
    <t>ESCORAMENTO CONTINUO DE VALAS, MISTO, COM PERFIL I DE 8"</t>
  </si>
  <si>
    <t>ESCORAMENTO FORMAS ATE H = 3,30M, COM MADEIRA DE 3A QUALIDADE, NAO APARELHADA, APROVEITAMENTO TABUAS 3X E PRUMOS 4X.</t>
  </si>
  <si>
    <t>ESCORAMENTO FORMAS DE H=3,30 A 3,50 M, COM MADEIRA 3A QUALIDADE, NAO APARELHADA, APROVEITAMENTO TABUAS 3X E PRUMOS 4X</t>
  </si>
  <si>
    <t>ESCORAMENTO FORMAS H=3,50 A 4,00 M, COM MADEIRA DE 3A QUALIDADE, NAO APARELHADA, APROVEITAMENTO TABUAS 3X E PRUMOS 4X.</t>
  </si>
  <si>
    <t>RECOLOCACAO DE FOLHAS DE PORTA DE PASSAGEM OU JANELA, CONSIDERANDO REAPROVEITAMENTO DO MATERIAL</t>
  </si>
  <si>
    <t>73910/8</t>
  </si>
  <si>
    <t>PORTA DE MADEIRA COMPENSADA LISA PARA PINTURA, 120X210X3,5CM, 2 FOLHAS, INCLUSO ADUELA 2A, ALIZAR 2A E DOBRADICAS</t>
  </si>
  <si>
    <t>73910/9</t>
  </si>
  <si>
    <t>PORTA DE MADEIRA COMPENSADA LISA PARA CERA OU VERNIZ, 120X210X3,5CM, 2 FOLHAS, INCLUSO ADUELA 1A, ALIZAR 1A E DOBRADICAS COM ANEL</t>
  </si>
  <si>
    <t>ALCAPAO EM COMPENSADO DE MADEIRA CEDRO/VIROLA, 60X60X2CM, COM MARCO 7X3CM, ALIZAR DE 2A, DOBRADICAS EM LATAO CROMADO E TARJETA CROMADA</t>
  </si>
  <si>
    <t>PORTA MADEIRA 1A CORRER P/VIDRO 30MM/ GUARNICAO 15CM/ALIZAR</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</si>
  <si>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</si>
  <si>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</si>
  <si>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</si>
  <si>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</si>
  <si>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</si>
  <si>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60X210CM, FIXAÇÃO COM ARGAMASSA - SOMENTE INSTALAÇÃO. AF_08/2015_P</t>
  </si>
  <si>
    <t>ADUELA / MARCO / BATENTE PARA PORTA DE 70X210CM, FIXAÇÃO COM ARGAMASSA, PADRÃO MÉDIO - FORNECIMENTO E INSTALAÇÃO. AF_08/2015_P</t>
  </si>
  <si>
    <t>ADUELA / MARCO / BATENTE PARA PORTA DE 70X210CM, FIXAÇÃO COM ARGAMASSA - SOMENTE INSTALAÇÃO. AF_08/2015_P</t>
  </si>
  <si>
    <t>ADUELA / MARCO / BATENTE PARA PORTA DE 80X210CM, FIXAÇÃO COM ARGAMASSA, PADRÃO MÉDIO - FORNECIMENTO E INSTALAÇÃO. AF_08/2015_P</t>
  </si>
  <si>
    <t>ADUELA / MARCO / BATENTE PARA PORTA DE 80X210CM, FIXAÇÃO COM ARGAMASSA - SOMENTE INSTALAÇÃO. AF_08/2015_P</t>
  </si>
  <si>
    <t>ADUELA / MARCO / BATENTE PARA PORTA DE 90X210CM, FIXAÇÃO COM ARGAMASSA, PADRÃO MÉDIO - FORNECIMENTO E INSTALAÇÃO. AF_08/2015_P</t>
  </si>
  <si>
    <t>ADUELA / MARCO / BATENTE PARA PORTA DE 90X210CM, FIXAÇÃO COM ARGAMASSA - SOMENTE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</si>
  <si>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</si>
  <si>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</si>
  <si>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</si>
  <si>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</si>
  <si>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</si>
  <si>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</si>
  <si>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</si>
  <si>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</si>
  <si>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</si>
  <si>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</si>
  <si>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</si>
  <si>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</si>
  <si>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</si>
  <si>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</si>
  <si>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</si>
  <si>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</si>
  <si>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</si>
  <si>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</si>
  <si>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</si>
  <si>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</si>
  <si>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</si>
  <si>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</si>
  <si>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</si>
  <si>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</si>
  <si>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</si>
  <si>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</si>
  <si>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</si>
  <si>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</si>
  <si>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</si>
  <si>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</si>
  <si>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</si>
  <si>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</si>
  <si>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</si>
  <si>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</si>
  <si>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</si>
  <si>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</si>
  <si>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</si>
  <si>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</si>
  <si>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</si>
  <si>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</si>
  <si>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</si>
  <si>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</si>
  <si>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</si>
  <si>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</si>
  <si>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</si>
  <si>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</si>
  <si>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</si>
  <si>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</si>
  <si>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</si>
  <si>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</si>
  <si>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</si>
  <si>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</si>
  <si>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</si>
  <si>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</si>
  <si>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</si>
  <si>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</si>
  <si>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</si>
  <si>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</si>
  <si>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</si>
  <si>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</si>
  <si>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</si>
  <si>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</si>
  <si>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</si>
  <si>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</si>
  <si>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</si>
  <si>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</si>
  <si>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</si>
  <si>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</si>
  <si>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</si>
  <si>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73813/1</t>
  </si>
  <si>
    <t>JANELA DE MADEIRA ALMOFADADA 1A, 1,5X1,5M, DE ABRIR, INCLUSO GUARNICOES E DOBRADICAS</t>
  </si>
  <si>
    <t>JANELA DE MADEIRA TIPO GUILHOTINA, DE ABRIR , INCLUSAS GUARNICOES SEM FERRAGENS</t>
  </si>
  <si>
    <t>JANELA DE MADEIRA TIPO VENEZIANA. DE ABRIR, INCLUSAS GUARNICOES E FERRAGENS</t>
  </si>
  <si>
    <t>JANELA DE MADEIRA TIPO VENEZIANA/VIDRO, DE ABRIR, INCLUSAS GUARNICOES SEM FERRAGENS</t>
  </si>
  <si>
    <t>JANELA DE MADEIRA ALMOFADADA, DE ABRIR, INCLUSAS GUARNICOES SEM FERRAGENS</t>
  </si>
  <si>
    <t>JANELA DE MADEIRA TIPO VENEZIANA/GUILHOTINA, DE ABRIR, INCLUSAS GUARNICOES SEM FERRAGENS</t>
  </si>
  <si>
    <t>CAIXA MADEIRA 57X43CM COM GUARNICAO 13CM P/ FECHAMENTO DE AR CONDICIONAL</t>
  </si>
  <si>
    <t>73933/1</t>
  </si>
  <si>
    <t>PORTA DE FERRO, DE ABRIR, TIPO GRADE COM CHAPA, 87X210CM, COM GUARNICOES</t>
  </si>
  <si>
    <t>73933/3</t>
  </si>
  <si>
    <t>PORTA DE FERRO TIPO VENEZIANA, DE ABRIR, SEM BANDEIRA SEM FERRAGENS</t>
  </si>
  <si>
    <t>73933/4</t>
  </si>
  <si>
    <t>PORTA DE FERRO DE ABRIR TIPO BARRA CHATA, COM REQUADRO E GUARNICAO COMPLETA</t>
  </si>
  <si>
    <t>74073/1</t>
  </si>
  <si>
    <t>ALCAPAO EM FERRO 60X60CM, INCLUSO FERRAGENS</t>
  </si>
  <si>
    <t>74073/2</t>
  </si>
  <si>
    <t>ALCAPAO EM FERRO 70X70CM, INCLUSO FERRAGENS</t>
  </si>
  <si>
    <t>74136/1</t>
  </si>
  <si>
    <t>PORTA DE ACO DE ENROLAR TIPO GRADE, CHAPA 16</t>
  </si>
  <si>
    <t>74136/2</t>
  </si>
  <si>
    <t>PORTA DE ACO CHAPA 24, DE ENROLAR, VAZADA TIJOLINHO OU EQUIVALENTE COM RETANGULO OU CIRCULO, ACABAMENTO GALVANIZADO NATURAL</t>
  </si>
  <si>
    <t>74136/3</t>
  </si>
  <si>
    <t>PORTA DE ACO CHAPA 24, DE ENROLAR, RAIADA, LARGA COM ACABAMENTO GALVANIZADO NATURAL</t>
  </si>
  <si>
    <t>BATENTE FERRO 1X1/8"</t>
  </si>
  <si>
    <t>JANELA DE AÇO BASCULANTE, FIXAÇÃO COM ARGAMASSA, SEM VIDROS, PADRONIZADA. AF_07/2016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</si>
  <si>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</si>
  <si>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</si>
  <si>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</si>
  <si>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</si>
  <si>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</si>
  <si>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</si>
  <si>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</si>
  <si>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73932/1</t>
  </si>
  <si>
    <t>GRADE DE FERRO EM BARRA CHATA 3/16"</t>
  </si>
  <si>
    <t>GUARDA-CORPO EM TUBO DE ACO GALVANIZADO 1 1/2"</t>
  </si>
  <si>
    <t>74195/1</t>
  </si>
  <si>
    <t>GUARDA-CORPO  COM CORRIMAO EM FERRO BARRA CHATA 3/16"</t>
  </si>
  <si>
    <t>ESCADA TIPO MARINHEIRO EM ACO CA-50 9,52MM INCLUSO PINTURA COM FUNDO ANTICORROSIVO TIPO ZARCAO</t>
  </si>
  <si>
    <t>CORRIMAO EM MADEIRA 1A 2,5X30CM</t>
  </si>
  <si>
    <t>74072/1</t>
  </si>
  <si>
    <t>CORRIMAO EM TUBO ACO GALVANIZADO 3/4" COM BRACADEIRA</t>
  </si>
  <si>
    <t>74072/2</t>
  </si>
  <si>
    <t>CORRIMAO EM TUBO ACO GALVANIZADO 2 1/2" COM BRACADEIRA</t>
  </si>
  <si>
    <t>74072/3</t>
  </si>
  <si>
    <t>CORRIMAO EM TUBO ACO GALVANIZADO 1 1/4" COM BRACADEIRA</t>
  </si>
  <si>
    <t>74194/1</t>
  </si>
  <si>
    <t>ESCADA TIPO MARINHEIRO EM TUBO ACO GALVANIZADO 1 1/2" 5 DEGRAUS</t>
  </si>
  <si>
    <t>GUARDA-CORPO COM CORRIMAO EM TUBO DE ACO GALVANIZADO 1 1/2"</t>
  </si>
  <si>
    <t>GUARDA-CORPO COM CORRIMAO EM TUBO DE ACO GALVANIZADO 3/4"</t>
  </si>
  <si>
    <t>PORTA DE CORRER EM ALUMINIO, COM DUAS FOLHAS PARA VIDRO, INCLUSO VIDRO LISO INCOLOR, FECHADURA E PUXADOR, SEM GUARNICAO/ALIZAR/VISTA</t>
  </si>
  <si>
    <t>PORTA CORTA-FOGO 90X210X4CM - FORNECIMENTO E INSTALAÇÃO. AF_08/2015</t>
  </si>
  <si>
    <t>PORTA DE ALUMÍNIO DE ABRIR COM LAMBRI, COM GUARNIÇÃO, FIXAÇÃO COM PARAFUSOS - FORNECIMENTO E INSTALAÇÃO. AF_08/2015</t>
  </si>
  <si>
    <t>PORTA EM ALUMÍNIO DE ABRIR TIPO VENEZIANA COM GUARNIÇÃO, FIXAÇÃO COM PARAFUSOS - FORNECIMENTO E INSTALAÇÃO. AF_08/2015</t>
  </si>
  <si>
    <t>PORTA DE ALUMÍNIO DE ABRIR PARA VIDRO SEM GUARNIÇÃO, 87X210CM, FIXAÇÃO COM PARAFUSOS, INCLUSIVE VIDROS - FORNECIMENTO E INSTALAÇÃO. AF_08/2015</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</si>
  <si>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</si>
  <si>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</si>
  <si>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73737/1</t>
  </si>
  <si>
    <t>GRADIL DE ALUMINIO ANODIZADO TIPO BARRA CHATA PARA VARANDAS, ALTURA 0,4M</t>
  </si>
  <si>
    <t>73737/2</t>
  </si>
  <si>
    <t>GRADIL DE ALUMINIO ANODIZADO TIPO BARRA CHATA PARA VARANDAS, ALTURA 1,0M</t>
  </si>
  <si>
    <t>73737/3</t>
  </si>
  <si>
    <t>GRADIL DE ALUMINIO ANODIZADO TIPO BARRA CHATA PARA VARANDAS, ALTURA 1,2M</t>
  </si>
  <si>
    <t>GRADIL DE ALUMINIO ANODIZADO TIPO BARRA CHATA</t>
  </si>
  <si>
    <t>73736/1</t>
  </si>
  <si>
    <t>DOBRADICA TIPO VAI E VEM EM LATAO POLIDO 3"</t>
  </si>
  <si>
    <t>JOGO DE FERRAGENS CROMADAS PARA PORTA DE VIDRO TEMPERADO, UMA FOLHA COMPOSTO DE DOBRADICAS SUPERIOR E INFERIOR, TRINCO, FECHADURA, CONTRA FECHADURA COM CAPUCHINHO SEM MOLA E PUXADOR</t>
  </si>
  <si>
    <t>MOLA HIDRAULICA DE PISO PARA PORTA DE VIDRO TEMPERADO</t>
  </si>
  <si>
    <t>PUXADOR CENTRAL PARA ESQUADRIA DE ALUMINIO</t>
  </si>
  <si>
    <t>CREMONA EM LATAO CROMADO OU POLIDO, COMPLETA, COM VARA H=1,50M</t>
  </si>
  <si>
    <t>74046/2</t>
  </si>
  <si>
    <t>TARJETA TIPO LIVRE/OCUPADO PARA PORTA DE BANHEIRO</t>
  </si>
  <si>
    <t>74047/2</t>
  </si>
  <si>
    <t>DOBRADICA EM ACO/FERRO, 3" X 21/2", E=1,9 A 2 MM, SEM ANEL, CROMADO OU ZINCADO, TAMPA BOLA, COM PARAFUSOS</t>
  </si>
  <si>
    <t>74084/1</t>
  </si>
  <si>
    <t>PORTA CADEADO ZINCADO OXIDADO PRETO COM CADEADO DE ACO INOX, LARGURA DE *50* MM</t>
  </si>
  <si>
    <t>FECHO EMBUTIR TIPO UNHA 40CM C/COLOCACAO</t>
  </si>
  <si>
    <t>FECHO EMBUTIR TIPO UNHA 22CM C/COLOCACAO</t>
  </si>
  <si>
    <t>VIDRO LISO COMUM TRANSPARENTE, ESPESSURA 3MM</t>
  </si>
  <si>
    <t>VIDRO LISO COMUM TRANSPARENTE, ESPESSURA 4MM</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</si>
  <si>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</si>
  <si>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</si>
  <si>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</si>
  <si>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VIDRO FANTASIA TIPO CANELADO, ESPESSURA 4MM</t>
  </si>
  <si>
    <t>VIDRO ARAMADO, ESPESSURA 7MM</t>
  </si>
  <si>
    <t>73838/1</t>
  </si>
  <si>
    <t>PORTA DE VIDRO TEMPERADO, 0,9X2,10M, ESPESSURA 10MM, INCLUSIVE ACESSORIOS</t>
  </si>
  <si>
    <t>74125/1</t>
  </si>
  <si>
    <t>ESPELHO CRISTAL ESPESSURA 4MM, COM MOLDURA DE MADEIRA</t>
  </si>
  <si>
    <t>74125/2</t>
  </si>
  <si>
    <t>ESPELHO CRISTAL ESPESSURA 4MM, COM MOLDURA EM ALUMINIO E COMPENSADO 6MM PLASTIFICADO COLADO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</si>
  <si>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</si>
  <si>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</si>
  <si>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</si>
  <si>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</si>
  <si>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</si>
  <si>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</si>
  <si>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PORTAO DE FERRO EM CHAPA GALVANIZADA PLANA 14 GSG</t>
  </si>
  <si>
    <t>74100/1</t>
  </si>
  <si>
    <t>PORTAO DE FERRO COM VARA 1/2", COM REQUADRO</t>
  </si>
  <si>
    <t>74238/2</t>
  </si>
  <si>
    <t>PORTAO EM TELA ARAME GALVANIZADO N.12 MALHA 2" E MOLDURA EM TUBOS DE ACO COM DUAS FOLHAS DE ABRIR, INCLUSO FERRAGENS</t>
  </si>
  <si>
    <t>PORTAO EM TUBO DE ACO GALVANIZADO DIN 2440/NBR 5580, PAINEL UNICO, DIMENSOES 1,0X1,6M, INCLUSIVE CADEADO</t>
  </si>
  <si>
    <t>PORTAO EM TUBO DE ACO GALVANIZADO DIN 2440/NBR 5580, PAINEL UNICO, DIMENSOES 4,0X1,2M, INCLUSIVE CADEADO</t>
  </si>
  <si>
    <t>CAIXILHO FIXO, DE ALUMINIO, PARA VIDRO</t>
  </si>
  <si>
    <t>CAIXILHO FIXO, DE ALUMINIO, COM TELA DE METAL FIO 12 MALHA 3X3CM</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</si>
  <si>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</si>
  <si>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</si>
  <si>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</si>
  <si>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</si>
  <si>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</si>
  <si>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</si>
  <si>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</si>
  <si>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</si>
  <si>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</si>
  <si>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</si>
  <si>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</si>
  <si>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</si>
  <si>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</si>
  <si>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</si>
  <si>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</si>
  <si>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73908/1</t>
  </si>
  <si>
    <t>CANTONEIRA DE ALUMINIO 2"X2", PARA PROTECAO DE QUINA DE PAREDE</t>
  </si>
  <si>
    <t>73908/2</t>
  </si>
  <si>
    <t>CANTONEIRA DE ALUMINIO 1"X1, PARA PROTECAO DE QUINA DE PAREDE</t>
  </si>
  <si>
    <t>CANTONEIRA DE MADEIRA 3,0X3,0X1,0CM</t>
  </si>
  <si>
    <t>CANTONEIRA DE MADEIRA COM LAMINADO MELAMINICO FOSCO 3,0X3,0X1,0CM</t>
  </si>
  <si>
    <t>ESCAVACAO MANUAL CAMPO ABERTO P/TUBULAO - FUSTE E/OU BASE (PARA TODAS AS PROFUNDIDADES)</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</si>
  <si>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</si>
  <si>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</si>
  <si>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</si>
  <si>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</si>
  <si>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</si>
  <si>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</si>
  <si>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</si>
  <si>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</si>
  <si>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</si>
  <si>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</si>
  <si>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</si>
  <si>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</si>
  <si>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</si>
  <si>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</si>
  <si>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</si>
  <si>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</si>
  <si>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</si>
  <si>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</si>
  <si>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</si>
  <si>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</si>
  <si>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</si>
  <si>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</si>
  <si>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</si>
  <si>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</si>
  <si>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</si>
  <si>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</si>
  <si>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</si>
  <si>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</si>
  <si>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</si>
  <si>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</si>
  <si>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</si>
  <si>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</si>
  <si>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</si>
  <si>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</si>
  <si>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</si>
  <si>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</si>
  <si>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</si>
  <si>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</si>
  <si>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</si>
  <si>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</si>
  <si>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</si>
  <si>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</si>
  <si>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</si>
  <si>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</si>
  <si>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</si>
  <si>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</si>
  <si>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</si>
  <si>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</si>
  <si>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</si>
  <si>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</si>
  <si>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</si>
  <si>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</si>
  <si>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</si>
  <si>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</si>
  <si>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</si>
  <si>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</si>
  <si>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</si>
  <si>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</si>
  <si>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</si>
  <si>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</si>
  <si>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</si>
  <si>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</si>
  <si>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</si>
  <si>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</si>
  <si>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</si>
  <si>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</si>
  <si>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</si>
  <si>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</si>
  <si>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</si>
  <si>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</si>
  <si>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</si>
  <si>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</si>
  <si>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</si>
  <si>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</si>
  <si>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</si>
  <si>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</si>
  <si>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</si>
  <si>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</si>
  <si>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</si>
  <si>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</si>
  <si>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</si>
  <si>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</si>
  <si>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</si>
  <si>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</si>
  <si>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</si>
  <si>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ARRASAMENTO DE ESTACA METÁLICA, PERFIL LAMINADO TIPO I FAMÍLIA 250. AF_11/2016</t>
  </si>
  <si>
    <t>ARRASAMENTO DE ESTACA METÁLICA, PERFIL LAMINADO TIPO H FAMÍLIA 250. AF_11/2016</t>
  </si>
  <si>
    <t>ARRASAMENTO DE ESTACA METÁLICA, PERFIL LAMINADO TIPO H FAMÍLIA 310. AF_11/2016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</si>
  <si>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</si>
  <si>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</si>
  <si>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</si>
  <si>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</si>
  <si>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</si>
  <si>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</si>
  <si>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</si>
  <si>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</si>
  <si>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</si>
  <si>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</si>
  <si>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</si>
  <si>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</si>
  <si>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</si>
  <si>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</si>
  <si>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</si>
  <si>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</si>
  <si>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</si>
  <si>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</si>
  <si>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</si>
  <si>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</si>
  <si>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</si>
  <si>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</si>
  <si>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</si>
  <si>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</si>
  <si>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</si>
  <si>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</si>
  <si>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</si>
  <si>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LASTRO DE CONCRETO, PREPARO MECÂNICO, INCLUSOS ADITIVO IMPERMEABILIZANTE, LANÇAMENTO E ADENSAMENTO</t>
  </si>
  <si>
    <t>LASTRO DE CONCRETO MAGRO, APLICADO EM PISOS OU RADIERS, ESPESSURA DE 3 CM. AF_07/2016</t>
  </si>
  <si>
    <t>LASTRO DE CONCRETO MAGRO, APLICADO EM PISOS OU RADIERS, ESPESSURA DE 5 CM. AF_07/2016</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</si>
  <si>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</si>
  <si>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</si>
  <si>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</si>
  <si>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</si>
  <si>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</si>
  <si>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</si>
  <si>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</si>
  <si>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APLICADO EM PISOS OU RADIERS, ESPESSURA DE *10 CM*. AF_08/2017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</si>
  <si>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</si>
  <si>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</si>
  <si>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</si>
  <si>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</si>
  <si>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</si>
  <si>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</si>
  <si>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</si>
  <si>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</si>
  <si>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</si>
  <si>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</si>
  <si>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FORMAS MANUSEÁVEIS PARA PAREDES DE CONCRETO MOLDADAS IN LOCO, DE EDIFICAÇÕES DE MULTIPLOS PAVIMENTOS, EM PANOS DE FACHADA COM VÃOS.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</si>
  <si>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</si>
  <si>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</si>
  <si>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</si>
  <si>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</si>
  <si>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</si>
  <si>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</si>
  <si>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</si>
  <si>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</si>
  <si>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</si>
  <si>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</si>
  <si>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</si>
  <si>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</si>
  <si>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</si>
  <si>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</si>
  <si>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</si>
  <si>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</si>
  <si>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FABRICAÇÃO DE ESCORAS DE VIGA DO TIPO GARFO, EM MADEIRA. AF_12/2015</t>
  </si>
  <si>
    <t>FABRICAÇÃO DE ESCORAS DO TIPO PONTALETE, EM MADEIRA.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</si>
  <si>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</si>
  <si>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</si>
  <si>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</si>
  <si>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</si>
  <si>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</si>
  <si>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</si>
  <si>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</si>
  <si>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</si>
  <si>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</si>
  <si>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</si>
  <si>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</si>
  <si>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</si>
  <si>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</si>
  <si>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</si>
  <si>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</si>
  <si>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</si>
  <si>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</si>
  <si>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</si>
  <si>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</si>
  <si>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</si>
  <si>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</si>
  <si>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</si>
  <si>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</si>
  <si>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</si>
  <si>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</si>
  <si>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</si>
  <si>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</si>
  <si>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</si>
  <si>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</si>
  <si>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</si>
  <si>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</si>
  <si>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</si>
  <si>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</si>
  <si>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</si>
  <si>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</si>
  <si>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</si>
  <si>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</si>
  <si>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</si>
  <si>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</si>
  <si>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</si>
  <si>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</si>
  <si>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</si>
  <si>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</si>
  <si>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</si>
  <si>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</si>
  <si>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</si>
  <si>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</si>
  <si>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</si>
  <si>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</si>
  <si>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</si>
  <si>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</si>
  <si>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</si>
  <si>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</si>
  <si>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</si>
  <si>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</si>
  <si>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</si>
  <si>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</si>
  <si>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</si>
  <si>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</si>
  <si>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</si>
  <si>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</si>
  <si>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</si>
  <si>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</si>
  <si>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</si>
  <si>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</si>
  <si>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</si>
  <si>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</si>
  <si>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</si>
  <si>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</si>
  <si>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</si>
  <si>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</si>
  <si>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</si>
  <si>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</si>
  <si>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MENOR OU IGUAL A 20 M², PÉ-DIREITO SIMPLES, EM MADEIRA SERRADA, 1 UTILIZAÇÃO. AF_12/2015</t>
  </si>
  <si>
    <t>MONTAGEM E DESMONTAGEM DE FÔRMA DE LAJE MACIÇA COM ÁREA MÉDIA MAIOR QUE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</si>
  <si>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</si>
  <si>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MAIOR QUE 20 M², PÉ-DIREITO SIMPLES, EM MADEIRA SERRADA, 2 UTILIZAÇÕES. AF_12/2015</t>
  </si>
  <si>
    <t>MONTAGEM E DESMONTAGEM DE FÔRMA DE LAJE MACIÇA COM ÁREA MÉDIA MENOR OU IGUAL A 20 M², PÉ-DIREITO SIMPLES, EM MADEIRA SERRADA, 4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</si>
  <si>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</si>
  <si>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</si>
  <si>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</si>
  <si>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</si>
  <si>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</si>
  <si>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</si>
  <si>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</si>
  <si>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</si>
  <si>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</si>
  <si>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</si>
  <si>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</si>
  <si>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</si>
  <si>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</si>
  <si>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</si>
  <si>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</si>
  <si>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</si>
  <si>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</si>
  <si>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</si>
  <si>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</si>
  <si>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</si>
  <si>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</si>
  <si>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</si>
  <si>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</si>
  <si>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</si>
  <si>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</si>
  <si>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</si>
  <si>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</si>
  <si>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</si>
  <si>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</si>
  <si>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</si>
  <si>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</si>
  <si>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</si>
  <si>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</si>
  <si>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</si>
  <si>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</si>
  <si>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</si>
  <si>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</si>
  <si>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</si>
  <si>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</si>
  <si>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</si>
  <si>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</si>
  <si>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</si>
  <si>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</si>
  <si>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</si>
  <si>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</si>
  <si>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</si>
  <si>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</si>
  <si>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</si>
  <si>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</si>
  <si>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</si>
  <si>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</si>
  <si>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</si>
  <si>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</si>
  <si>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</si>
  <si>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</si>
  <si>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</si>
  <si>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MADEIRA SERRADA, 1 UTILIZAÇÃO. AF_01/2017</t>
  </si>
  <si>
    <t>MONTAGEM E DESMONTAGEM DE FÔRMA PARA ESCADAS, COM 2 LANCES, EM MADEIRA SERRADA, 2 UTILIZAÇÕES.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</si>
  <si>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</si>
  <si>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</si>
  <si>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</si>
  <si>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</si>
  <si>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</si>
  <si>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</si>
  <si>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</si>
  <si>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</si>
  <si>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</si>
  <si>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</si>
  <si>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</si>
  <si>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</si>
  <si>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</si>
  <si>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</si>
  <si>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</si>
  <si>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</si>
  <si>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</si>
  <si>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</si>
  <si>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</si>
  <si>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</si>
  <si>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</si>
  <si>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</si>
  <si>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</si>
  <si>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MONTAGEM E DESMONTAGEM DE FÔRMA DE PILARES CIRCULARES, COM ÁREA MÉDIA DAS SEÇÕES MAIOR QUE 0,28 M², PÉ-DIREITO DUPLO, EM MADEIRA, 2 UTILIZAÇÕES.  AF_06/2017</t>
  </si>
  <si>
    <t>73771/1</t>
  </si>
  <si>
    <t>PROTENSAO DE TIRANTES DE BARRA DE ACO CA-50 EXCL MATERIAIS</t>
  </si>
  <si>
    <t>73990/1</t>
  </si>
  <si>
    <t>ARMACAO ACO CA-50 P/1,0M3 DE CONCRETO</t>
  </si>
  <si>
    <t>73994/1</t>
  </si>
  <si>
    <t>ARMACAO EM TELA DE ACO SOLDADA NERVURADA Q-138, ACO CA-60, 4,2MM, MALHA 10X10CM</t>
  </si>
  <si>
    <t>79504/1</t>
  </si>
  <si>
    <t>TIRANTES P/PROTENSAO E ANCORAGEM EM ROCHA C/ 6 FIOS ACO DURO 8MM .</t>
  </si>
  <si>
    <t>79504/2</t>
  </si>
  <si>
    <t>TIRANTES P/PROTENSAO E ANCORAGEM EM ROCHA C/ 8 FIOS ACO DURO 8MM .</t>
  </si>
  <si>
    <t>79504/3</t>
  </si>
  <si>
    <t>TIRANTES P/PROTENSAO E ANCORAGEM EM ROCHA C/10 FIOS ACO DURO 8MM .</t>
  </si>
  <si>
    <t>79504/4</t>
  </si>
  <si>
    <t>TIRANTES P/PROTENSAO E ANCORAGEM EM ROCHA C/12 FIOS ACO DURO 8MM .</t>
  </si>
  <si>
    <t>79504/5</t>
  </si>
  <si>
    <t>TIRANTE PROTENDIDO P/  ANCORAGEM EM SOLO  C/ 6 FIOS ACO DURO 8MM, INCLUSIVE PROTEÇÃO ANTICORR0SIVA.</t>
  </si>
  <si>
    <t>79504/6</t>
  </si>
  <si>
    <t>TIRANTES P/PROTENSAO E ANCORAGEM EM SOLO TRECHO LIVRE C/ 8 FIOS ACO DURO 8MM INCLUSIVE PROTECAO ANTICORROSIVA.</t>
  </si>
  <si>
    <t>79504/7</t>
  </si>
  <si>
    <t>TIRANTES P/PROTENSAO E ANCORAGEM EM SOLO TRECHO LIVRE C/10 FIOS ACO DURO 8MM INCLUSIVE PROTECAO ANTICORROSIVA.</t>
  </si>
  <si>
    <t>79504/8</t>
  </si>
  <si>
    <t>TIRANTES P/PROTENSAO E ANCORAGEM EM SOLO TRECHO LIVRE C/16 FIOS ACO DURO 8MM INCLUSIVE PROTECAO ANTICORROSIVA.</t>
  </si>
  <si>
    <t>79504/9</t>
  </si>
  <si>
    <t>TIRANTES P/PROTENSAO E ANCORAGEM EM SOLO TRECHO ANCOR C/ 6 FIOS ACO DURO 8MM , INCLUSIVE PROTECAO ANTICORROSIVA.</t>
  </si>
  <si>
    <t>79504/10</t>
  </si>
  <si>
    <t>TIRANTES P/PROTENSAO E ANCORAGEM EM SOLO TRECHO ANCOR C/ 8 FIOS ACO DURO 8MM , INCLUSIVE PROTECAO ANTICORROSIVA.</t>
  </si>
  <si>
    <t>79504/11</t>
  </si>
  <si>
    <t>TIRANTES P/PROTENSAO E ANCORAGEM EM SOLO TRECHO ANCOR C/10 FIOS ACO DURO 8MM .</t>
  </si>
  <si>
    <t>79504/12</t>
  </si>
  <si>
    <t>TIRANTES P/PROTENSAO E ANCORAGEM EM SOLO TRECHO ANCOR C/16 FIOS ACO DURO 8MM .</t>
  </si>
  <si>
    <t>ARMACAO EM TELA DE ACO SOLDADA NERVURADA Q-92, ACO CA-60, 4,2MM, MALHA 15X15CM</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</si>
  <si>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</si>
  <si>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</si>
  <si>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</si>
  <si>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</si>
  <si>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</si>
  <si>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ARMAÇÃO DO SISTEMA DE PAREDES DE CONCRETO, EXECUTADA EM PAREDES DE EDIFICAÇÕES DE MÚLTIPLOS PAVIMENTOS, TELA Q-138. AF_06/2015</t>
  </si>
  <si>
    <t>ARMAÇÃO DO SISTEMA DE PAREDES DE CONCRETO, EXECUTADA EM PAREDES DE EDIFICAÇÕES TÉRREAS OU DE MÚLTIPLOS PAVIMENTOS, TELA Q-92. AF_06/2015</t>
  </si>
  <si>
    <t>ARMAÇÃO DO SISTEMA DE PAREDES DE CONCRETO, EXECUTADA EM PAREDES DE EDIFICAÇÕES TÉRREAS, TELA Q-61. AF_06/2015</t>
  </si>
  <si>
    <t>ARMAÇÃO DO SISTEMA DE PAREDES DE CONCRETO, EXECUTADA COMO ARMADURA POSITIVA DE LAJES, TELA Q-138. AF_06/2015</t>
  </si>
  <si>
    <t>ARMAÇÃO DO SISTEMA DE PAREDES DE CONCRETO, EXECUTADA COMO ARMADURA NEGATIVA DE LAJES, TELA T-196. AF_06/2015</t>
  </si>
  <si>
    <t>ARMAÇÃO DO SISTEMA DE PAREDES DE CONCRETO, EXECUTADA COMO ARMADURA POSITIVA DE LAJES, TELA Q-113. AF_06/2015</t>
  </si>
  <si>
    <t>ARMAÇÃO DO SISTEMA DE PAREDES DE CONCRETO, EXECUTADA COMO ARMADURA NEGATIVA DE LAJES, TELA L-159. AF_06/2015</t>
  </si>
  <si>
    <t>ARMAÇÃO DO SISTEMA DE PAREDES DE CONCRETO, EXECUTADA EM PLATIBANDAS, TELA Q-92. AF_06/2015</t>
  </si>
  <si>
    <t>ARMAÇÃO DO SISTEMA DE PAREDES DE CONCRETO, EXECUTADA COMO REFORÇO, VERGALHÃO DE 6,3 MM DE DIÂMETRO. AF_06/2015</t>
  </si>
  <si>
    <t>ARMAÇÃO DO SISTEMA DE PAREDES DE CONCRETO, EXECUTADA COMO REFORÇO, VERGALHÃO DE 8,0 MM DE DIÂMETRO. AF_06/2015</t>
  </si>
  <si>
    <t>ARMAÇÃO DO SISTEMA DE PAREDES DE CONCRETO, EXECUTADA COMO REFORÇO, VERGALHÃO DE 10,0 MM DE DIÂMETRO. AF_06/2015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</si>
  <si>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</si>
  <si>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</si>
  <si>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</si>
  <si>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</si>
  <si>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</si>
  <si>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</si>
  <si>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</si>
  <si>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</si>
  <si>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</si>
  <si>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</si>
  <si>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</si>
  <si>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</si>
  <si>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</si>
  <si>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</si>
  <si>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</si>
  <si>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</si>
  <si>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</si>
  <si>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</si>
  <si>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</si>
  <si>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</si>
  <si>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</si>
  <si>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</si>
  <si>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</si>
  <si>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</si>
  <si>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</si>
  <si>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</si>
  <si>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</si>
  <si>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</si>
  <si>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</si>
  <si>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</si>
  <si>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</si>
  <si>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</si>
  <si>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</si>
  <si>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</si>
  <si>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</si>
  <si>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</si>
  <si>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</si>
  <si>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</si>
  <si>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</si>
  <si>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</si>
  <si>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</si>
  <si>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</si>
  <si>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</si>
  <si>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</si>
  <si>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</si>
  <si>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</si>
  <si>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</si>
  <si>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</si>
  <si>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</si>
  <si>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</si>
  <si>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</si>
  <si>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</si>
  <si>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</si>
  <si>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</si>
  <si>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</si>
  <si>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</si>
  <si>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</si>
  <si>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</si>
  <si>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</si>
  <si>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</si>
  <si>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</si>
  <si>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</si>
  <si>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</si>
  <si>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</si>
  <si>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</si>
  <si>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</si>
  <si>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</si>
  <si>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</si>
  <si>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</si>
  <si>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</si>
  <si>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CORTE E DOBRA DE AÇO CA-60, DIÂMETRO DE 5,0 MM, UTILIZADO EM ESTRIBO CONTÍNUO HELICOIDAL. AF_10/2016</t>
  </si>
  <si>
    <t>CORTE E DOBRA DE AÇO CA-50, DIÂMETRO DE 6,3 MM, UTILIZADO EM ESTRIBO CONTÍNUO HELICOIDAL. AF_10/2016</t>
  </si>
  <si>
    <t>MONTAGEM DE ARMADURA LONGITUDINAL/TRANSVERSAL DE ESTACAS DE SEÇÃO CIRCULAR, DIÂMETRO = 8,0 MM. AF_11/2016</t>
  </si>
  <si>
    <t>MONTAGEM DE ARMADURA LONGITUDINAL DE ESTACAS DE SEÇÃO CIRCULAR, DIÂMETRO = 10,0 MM. AF_11/2016</t>
  </si>
  <si>
    <t>MONTAGEM DE ARMADURA LONGITUDINAL/TRANSVERSAL DE ESTACAS DE SEÇÃO CIRCULAR, DIÂMETRO = 12,5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</si>
  <si>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</si>
  <si>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</si>
  <si>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</si>
  <si>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</si>
  <si>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</si>
  <si>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LONGITUDINAL/TRANSVERSAL DE ESTACAS DE SEÇÃO RETANGULAR (BARRETE), DIÂMETRO = 8,0 MM. AF_11/2016</t>
  </si>
  <si>
    <t>MONTAGEM DE ARMADURA LONGITUDINAL DE ESTACAS DE SEÇÃO RETANGULAR (BARRETE), DIÂMETRO = 10,0 MM. AF_11/2016</t>
  </si>
  <si>
    <t>MONTAGEM DE ARMADURA LONGITUDINAL/TRANSVERSAL DE ESTACAS DE SEÇÃO RETANGULAR (BARRETE), DIÂMETRO = 12,5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</si>
  <si>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</si>
  <si>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</si>
  <si>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</si>
  <si>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</si>
  <si>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</si>
  <si>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</si>
  <si>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</si>
  <si>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</si>
  <si>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</si>
  <si>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</si>
  <si>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</si>
  <si>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</si>
  <si>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</si>
  <si>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</si>
  <si>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</si>
  <si>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</si>
  <si>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</si>
  <si>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</si>
  <si>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REGULARIZAÇÃO DE SUPERFICIE DE CONCRETO APARENTE</t>
  </si>
  <si>
    <t>74157/4</t>
  </si>
  <si>
    <t>LANCAMENTO/APLICACAO MANUAL DE CONCRETO EM FUNDACOES</t>
  </si>
  <si>
    <t>GRAUTEAMENTO VERTICAL EM ALVENARIA ESTRUTURAL. AF_01/2015</t>
  </si>
  <si>
    <t>GRAUTEAMENTO DE CINTA INTERMEDIÁRIA OU DE CONTRAVERGA EM ALVENARIA ESTRUTURAL. AF_01/2015</t>
  </si>
  <si>
    <t>GRAUTEAMENTO DE CINTA SUPERIOR OU DE VERGA EM ALVENARIA ESTRUTURAL. AF_01/2015</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</si>
  <si>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</si>
  <si>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</si>
  <si>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</si>
  <si>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</si>
  <si>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</si>
  <si>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</si>
  <si>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</si>
  <si>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</si>
  <si>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CONCRETAGEM DE LAJES EM EDIFICAÇÕES UNIFAMILIARES FEITAS COM SISTEMA DE FÔRMAS MANUSEÁVEIS COM CONCRETO USINADO BOMBEÁVEL, FCK 20 MPA, LANÇADO COM BOMBA LANÇA - LANÇAMENTO, ADENSAMENTO E ACABAMENTO. AF_06/2015</t>
  </si>
  <si>
    <t>CONCRETAGEM DE PAREDES EM EDIFICAÇÕES UNIFAMILIARES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</si>
  <si>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BOMBEÁVEL, FCK 20 MPA, LANÇADO COM BOMBA LANÇA - LANÇAMENTO, ADENSAMENTO E ACABAMENTO. AF_06/2015</t>
  </si>
  <si>
    <t>CONCRETAGEM DE LAJES EM EDIFICAÇÕES MULTIFAMILIARES FEITAS COM SISTEMA DE FÔRMAS MANUSEÁVEIS COM CONCRETO USINADO BOMBEÁVEL, FCK 20 MPA, LANÇADO COM BOMBA LANÇA - LANÇAMENTO, ADENSAMENTO E ACABAMENTO. AF_06/2015</t>
  </si>
  <si>
    <t>CONCRETAGEM DE PAREDES EM EDIFICAÇÕES MULTIFAMILIARES FEITAS COM SISTEMA DE FÔRMAS MANUSEÁVEIS COM CONCRETO USINADO BOMBEÁVEL, FCK 20 MPA, LANÇADO COM BOMBA LANÇA - LANÇAMENTO, ADENSAMENTO E ACABAMENTO. AF_06/2015</t>
  </si>
  <si>
    <t>CONCRETAGEM DE PLATIBANDA EM EDIFICAÇÕES MULTIFAMILIARES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</si>
  <si>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AUTOADENSÁVEL, FCK 20 MPA, LANÇADO COM BOMBA LANÇA - LANÇAMENTO E ACABAMENTO. AF_06/2015</t>
  </si>
  <si>
    <t>CONCRETAGEM DE PLATIBANDA EM EDIFICAÇÕES MULTIFAMILIARES FEITAS COM SISTEMA DE FÔRMAS MANUSEÁVEIS COM CONCRETO USINADO AUTOADENSÁVEL, FCK 20 MPA, LANÇADO COM BOMBA LANÇA - LANÇAMENTO E ACABAMENTO. AF_06/2015</t>
  </si>
  <si>
    <t>CONCRETAGEM DE EDIFICAÇÕES (PAREDES E LAJES) FEITAS COM SISTEMA DE FÔRMAS MANUSEÁVEIS COM CONCRETO USINADO BOMBEÁVEL, FCK 20 MPA, LANÇADO COM BOMBA LANÇA - LANÇAMENTO, ADENSAMENTO E ACABAMENTO. AF_06/2015</t>
  </si>
  <si>
    <t>CONCRETAGEM DE EDIFICAÇÕES (PAREDES E LAJES) FEITAS COM SISTEMA DE FÔRMAS MANUSEÁVEIS COM CONCRETO USINADO AUTOADENSÁVEL, FCK 20 MPA, LANÇADO COM BOMBA LANÇA - LANÇAMENTO E ACABAMENTO. AF_06/2015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</si>
  <si>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</si>
  <si>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</si>
  <si>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</si>
  <si>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</si>
  <si>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</si>
  <si>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</si>
  <si>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</si>
  <si>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</si>
  <si>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</si>
  <si>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</si>
  <si>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</si>
  <si>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ATÉ 16 ANDARES, COM ÁREA MÉDIA DE LAJES MENOR OU IGUAL A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</si>
  <si>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</si>
  <si>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</si>
  <si>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</si>
  <si>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</si>
  <si>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</si>
  <si>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</si>
  <si>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</si>
  <si>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</si>
  <si>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</si>
  <si>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</si>
  <si>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</si>
  <si>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LANÇAMENTO COM USO DE BALDES, ADENSAMENTO E ACABAMENTO DE CONCRETO EM ESTRUTURAS. AF_12/2015</t>
  </si>
  <si>
    <t>LANÇAMENTO COM USO DE BOMBA, ADENSAMENTO E ACABAMENTO DE CONCRETO EM ESTRUTURAS. AF_12/2015</t>
  </si>
  <si>
    <t>CONCRETO MAGRO PARA LASTRO, TRAÇO 1:4,5:4,5 (CIMENTO/ AREIA MÉDIA/ BRITA 1)  - PREPARO MECÂNICO COM BETONEIRA 400 L. AF_07/2016</t>
  </si>
  <si>
    <t>CONCRETO FCK = 15MPA, TRAÇO 1:3,4:3,5 (CIMENTO/ AREIA MÉDIA/ BRITA 1)  - PREPARO MECÂNICO COM BETONEIRA 400 L. AF_07/2016</t>
  </si>
  <si>
    <t>CONCRETO FCK = 20MPA, TRAÇO 1:2,7:3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</si>
  <si>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</si>
  <si>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</si>
  <si>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</si>
  <si>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</si>
  <si>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</si>
  <si>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20MPA, TRAÇO 1:2,7:3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</si>
  <si>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</si>
  <si>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</si>
  <si>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</si>
  <si>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</si>
  <si>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</si>
  <si>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</si>
  <si>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</si>
  <si>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</si>
  <si>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</si>
  <si>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</si>
  <si>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</si>
  <si>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</si>
  <si>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</si>
  <si>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</si>
  <si>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</si>
  <si>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</si>
  <si>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</si>
  <si>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</si>
  <si>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</si>
  <si>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</si>
  <si>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</si>
  <si>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73817/1</t>
  </si>
  <si>
    <t>EMBASAMENTO DE MATERIAL GRANULAR - PO DE PEDRA</t>
  </si>
  <si>
    <t>73817/2</t>
  </si>
  <si>
    <t>EMBASAMENTO DE MATERIAL GRANULAR - RACHAO</t>
  </si>
  <si>
    <t>74078/1</t>
  </si>
  <si>
    <t>AGULHAMENTO FUNDO DE VALAS C/MACO 30KG PEDRA-DE-MAO H=10CM</t>
  </si>
  <si>
    <t>ALVENARIA EMBASAMENTO E=20 CM BLOCO CONCRETO</t>
  </si>
  <si>
    <t>EMBASAMENTO C/PEDRA ARGAMASSADA UTILIZANDO ARG.CIM/AREIA 1:4</t>
  </si>
  <si>
    <t>JUNTA DE DILATACAO COM ISOPOR 10 MM</t>
  </si>
  <si>
    <t>73898/1</t>
  </si>
  <si>
    <t>JUNTA DE DILATACAO ELASTICA (PVC) O-220/6 PRESSAO ATE 30 MCA</t>
  </si>
  <si>
    <t>PINTURA ADESIVA P/ CONCRETO, A BASE DE RESINA EPOXI ( SIKADUR 32 )</t>
  </si>
  <si>
    <t>TRATAMENTO DE JUNTA DE DILATAÇÃO COM MANTA ASFÁLTICA ADERIDA COM MAÇARICO. AF_06/2018</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</si>
  <si>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</si>
  <si>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</si>
  <si>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</si>
  <si>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</si>
  <si>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</si>
  <si>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</si>
  <si>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</si>
  <si>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</si>
  <si>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</si>
  <si>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</si>
  <si>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</si>
  <si>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</si>
  <si>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</si>
  <si>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</si>
  <si>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</si>
  <si>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EM CONCRETO PARA VÃOS DE MAIS DE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</si>
  <si>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</si>
  <si>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</si>
  <si>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ARGAMASSA APLICADA COM BISNAGA. AF_03/2016</t>
  </si>
  <si>
    <t>FIXAÇÃO (ENCUNHAMENTO) DE ALVENARIA DE VEDAÇÃO COM ARGAMASSA APLICADA COM COLHER. AF_03/2016</t>
  </si>
  <si>
    <t>FIXAÇÃO (ENCUNHAMENTO) DE ALVENARIA DE VEDAÇÃO COM TIJOLO MACIÇO. AF_03/2016</t>
  </si>
  <si>
    <t>FIXAÇÃO (ENCUNHAMENTO) DE ALVENARIA DE VEDAÇÃO COM ESPUMA DE POLIURETANO EXPANSIVA. AF_03/2016</t>
  </si>
  <si>
    <t>CINTA DE AMARRAÇÃO DE ALVENARIA MOLDADA IN LOCO EM CONCRETO. AF_03/2016</t>
  </si>
  <si>
    <t>CINTA DE AMARRAÇÃO DE ALVENARIA MOLDADA IN LOCO COM UTILIZAÇÃO DE BLOCOS CANALETA. AF_03/2016</t>
  </si>
  <si>
    <t>CHAPIM DE CONCRETO APARENTE COM ACABAMENTO DESEMPENADO, FORMA DE COMPENSADO PLASTIFICADO (MADEIRIT) DE 14 X 10 CM, FUNDIDO NO LOCAL.</t>
  </si>
  <si>
    <t>74144/2</t>
  </si>
  <si>
    <t>SUPORTE APOIO CAIXA D AGUA BARROTES MADEIRA DE 1</t>
  </si>
  <si>
    <t>FORNECIMENTO DE PERFIL SIMPLES "I" OU "H" ATE 8" INCLUSIVE PERDAS</t>
  </si>
  <si>
    <t>FORNECIMENTO DE PERFIL SIMPLES "I" OU "H" 8 A 12" INCLUSIVE PERDAS</t>
  </si>
  <si>
    <t>APARELHO DE APOIO NEOPRENE NAO FRETADO (1,4KG/DM3)</t>
  </si>
  <si>
    <t>APARELHO APOIO NEOPRENE FRETADO</t>
  </si>
  <si>
    <t>DM3</t>
  </si>
  <si>
    <t>ESCADA EM CONCRETO ARMADO, FCK = 15 MPA, MOLDADA IN LOCO</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</si>
  <si>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</si>
  <si>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</si>
  <si>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</si>
  <si>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</si>
  <si>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HABITACIONAL UNIFAMILIAR TÉRREA (CASA EM EMPREENDIMENTOS), FCK = 25 MPA. AF_01/2017</t>
  </si>
  <si>
    <t>(COMPOSIÇÃO REPRESENTATIVA) EXECUÇÃO DE ESTRUTURAS DE CONCRETO ARMADO, PARA EDIFICAÇÃO INSTITUCIONAL TÉRREA, FCK = 25 MPA. AF_01/2017</t>
  </si>
  <si>
    <t>(COMPOSIÇÃO REPRESENTATIVA) EXECUÇÃO DE ESCADA EM CONCRETO ARMADO, MOLDADA IN LOCO, FCK = 25 MPA. AF_02/2017</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</si>
  <si>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</si>
  <si>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</si>
  <si>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</si>
  <si>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</si>
  <si>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</si>
  <si>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</si>
  <si>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</si>
  <si>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</si>
  <si>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</si>
  <si>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</si>
  <si>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</si>
  <si>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</si>
  <si>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</si>
  <si>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</si>
  <si>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</si>
  <si>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</si>
  <si>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</si>
  <si>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</si>
  <si>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</si>
  <si>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</si>
  <si>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</si>
  <si>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</si>
  <si>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</si>
  <si>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</si>
  <si>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</si>
  <si>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</si>
  <si>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</si>
  <si>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</si>
  <si>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</si>
  <si>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</si>
  <si>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</si>
  <si>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</si>
  <si>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</si>
  <si>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</si>
  <si>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IMPERMEABILIZACAO DE SUPERFICIE COM CIMENTO IMPERMEABILIZANTE DE PEGA ULTRA RAPIDA, TRACO 1:1, E=0,5 CM</t>
  </si>
  <si>
    <t>IMPERMEABILIZAÇÃO DE SUPERFÍCIE COM IMPERMEABILIZANTE SEMI-FLEXIVEL (MAI), 3 DEMÃOS. AF_06/2018</t>
  </si>
  <si>
    <t>IMPERMEABILIZAÇÃO DE SUPERFÍCIE COM IMPERMEABILIZANTE SEMI-FLEXIVEL, 4 DEMÃOS, REFORÇADO COM VÉU DE POLIÉSTER (MAV). AF_06/2018</t>
  </si>
  <si>
    <t>TRATAMENTO DE RALO OU PONTO EMERGENTE COM IMPERMEABILIZANTE SEMI-FLEXÍVEL REFORÇADO COM VEU DE POLIÉSTER (MAV). AF_06/2018</t>
  </si>
  <si>
    <t>TRATAMENTO DE RODAPÉ COM VÉU DE POLIÉSTER. AF_06/2018</t>
  </si>
  <si>
    <t>FORNECIMENTO/INSTALACAO LONA PLASTICA PRETA, PARA IMPERMEABILIZACAO, ESPESSURA 150 MICRAS.</t>
  </si>
  <si>
    <t>74033/1</t>
  </si>
  <si>
    <t>IMPERMEABILIZACAO DE SUPERFICIE COM GEOMEMBRANA (MANTA TERMOPLASTICA LISA) TIPO PEAD, E=2MM.</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</si>
  <si>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</si>
  <si>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</si>
  <si>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73762/4</t>
  </si>
  <si>
    <t>IMPERMEABILIZACAO DE SUPERFICIE COM ASFALTO ELASTOMERICO, INCLUSOS PRIMER E VEU DE FIBRA DE VIDRO.</t>
  </si>
  <si>
    <t>74066/2</t>
  </si>
  <si>
    <t>IMPERMEABILIZACAO DE SUPERFICIE, COM IMPERMEABILIZANTE FLEXIVEL A BASE ACRILICA.</t>
  </si>
  <si>
    <t>74106/1</t>
  </si>
  <si>
    <t>IMPERMEABILIZACAO DE ESTRUTURAS ENTERRADAS, COM TINTA ASFALTICA, DUAS DEMAOS.</t>
  </si>
  <si>
    <t>IMPERMEABILIZAÇÃO DE SUPERFÍCIE COM EMULSÃO ASFÁLTICA, 2 DEMÃOS AF_06/2018</t>
  </si>
  <si>
    <t>73872/1</t>
  </si>
  <si>
    <t>IMPERMEABILIZACAO COM PINTURA A BASE DE RESINA EPOXI ALCATRAO, UMA DEMAO.</t>
  </si>
  <si>
    <t>73872/2</t>
  </si>
  <si>
    <t>IMPERMEABILIZACAO COM PINTURA A BASE DE RESINA EPOXI ALCATRAO, DUAS DEMAOS.</t>
  </si>
  <si>
    <t>IMPERMEABILIZACAO DE SUPERFICIE COM MASTIQUE ELASTICO A BASE DE SILICONE, POR VOLUME.</t>
  </si>
  <si>
    <t>74025/1</t>
  </si>
  <si>
    <t>IMPERMEABILIZACAO DE SUPERFICIE COM MASTIQUE BETUMINOSO A FRIO, POR METRO.</t>
  </si>
  <si>
    <t>74190/1</t>
  </si>
  <si>
    <t>IMPERMEABILIZACAO DE SUPERFICIE COM MASTIQUE BETUMINOSO A FRIO, POR AREA.</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</si>
  <si>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</si>
  <si>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</si>
  <si>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</si>
  <si>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</si>
  <si>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</si>
  <si>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</si>
  <si>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</si>
  <si>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</si>
  <si>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</si>
  <si>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</si>
  <si>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</si>
  <si>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</si>
  <si>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</si>
  <si>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</si>
  <si>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</si>
  <si>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</si>
  <si>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</si>
  <si>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</si>
  <si>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</si>
  <si>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</si>
  <si>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</si>
  <si>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</si>
  <si>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</si>
  <si>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</si>
  <si>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</si>
  <si>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</si>
  <si>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</si>
  <si>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</si>
  <si>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</si>
  <si>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</si>
  <si>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</si>
  <si>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</si>
  <si>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</si>
  <si>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</si>
  <si>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</si>
  <si>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</si>
  <si>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</si>
  <si>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</si>
  <si>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</si>
  <si>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</si>
  <si>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</si>
  <si>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</si>
  <si>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</si>
  <si>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</si>
  <si>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</si>
  <si>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</si>
  <si>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</si>
  <si>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</si>
  <si>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</si>
  <si>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</si>
  <si>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</si>
  <si>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SEMI PESADO, DN 40 MM (1 1/2 ),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</si>
  <si>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</si>
  <si>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</si>
  <si>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</si>
  <si>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</si>
  <si>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TERMINAL OU CONECTOR DE PRESSAO - PARA CABO 10MM2 - FORNECIMENTO E INSTALACAO</t>
  </si>
  <si>
    <t>TERMINAL OU CONECTOR DE PRESSAO - PARA CABO 16MM2 - FORNECIMENTO E INSTALACAO</t>
  </si>
  <si>
    <t>TERMINAL OU CONECTOR DE PRESSAO - PARA CABO 25MM2 - FORNECIMENTO E INSTALACAO</t>
  </si>
  <si>
    <t>TERMINAL OU CONECTOR DE PRESSAO - PARA CABO 35MM2 - FORNECIMENTO E INSTALACAO</t>
  </si>
  <si>
    <t>TERMINAL OU CONECTOR DE PRESSAO - PARA CABO 50MM2 - FORNECIMENTO E INSTALACAO</t>
  </si>
  <si>
    <t>TERMINAL OU CONECTOR DE PRESSAO - PARA CABO 70MM2 - FORNECIMENTO E INSTALACAO</t>
  </si>
  <si>
    <t>TERMINAL OU CONECTOR DE PRESSAO - PARA CABO 95MM2 - FORNECIMENTO E INSTALACAO</t>
  </si>
  <si>
    <t>TERMINAL OU CONECTOR DE PRESSAO - PARA CABO 120MM2 - FORNECIMENTO E INSTALACAO</t>
  </si>
  <si>
    <t>TERMINAL OU CONECTOR DE PRESSAO - PARA CABO 150MM2 - FORNECIMENTO E INSTALACAO</t>
  </si>
  <si>
    <t>TERMINAL OU CONECTOR DE PRESSAO - PARA CABO 185MM2 - FORNECIMENTO E INSTALACAO</t>
  </si>
  <si>
    <t>TERMINAL OU CONECTOR DE PRESSAO - PARA CABO 240MM2 - FORNECIMENTO E INSTALACAO</t>
  </si>
  <si>
    <t>TERMINAL OU CONECTOR DE PRESSAO - PARA CABO 300MM2 - FORNECIMENTO E INSTALACAO</t>
  </si>
  <si>
    <t>CONECTOR PARAFUSO FENDIDO SPLIT-BOLT - PARA CABO DE 16MM2 - FORNECIMENTO E INSTALACAO</t>
  </si>
  <si>
    <t>CONECTOR PARAFUSO FENDIDO SPLIT-BOLT - PARA CABO DE 35MM2 -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</si>
  <si>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</si>
  <si>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</si>
  <si>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</si>
  <si>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</si>
  <si>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</si>
  <si>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</si>
  <si>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</si>
  <si>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TERMINAL METALICO A PRESSAO P/ 1 CABO DE COBRE DE 25 MM2 COM 1 FURO DE FIXAÇÃO - FORNECIMENTO E INSTALACAO</t>
  </si>
  <si>
    <t>CONECTOR DE PARAFUSO FENDIDO EM LIGA DE COBRE COM SEPARADOR DE CABOS PARA CABO 50 MM2 - FORNECIMENTO E INSTALACAO</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</si>
  <si>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</si>
  <si>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</si>
  <si>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</si>
  <si>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40 MM (1 1/4"),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</si>
  <si>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</si>
  <si>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</si>
  <si>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</si>
  <si>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40 MM (1 1/4"),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</si>
  <si>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</si>
  <si>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</si>
  <si>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</si>
  <si>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</si>
  <si>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</si>
  <si>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</si>
  <si>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</si>
  <si>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</si>
  <si>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</si>
  <si>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90 GRAUS PARA ELETRODUTO, PVC, ROSCÁVEL, DN 40 MM (1 1/4"),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</si>
  <si>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</si>
  <si>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</si>
  <si>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</si>
  <si>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</si>
  <si>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</si>
  <si>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</si>
  <si>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</si>
  <si>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</si>
  <si>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</si>
  <si>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180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</si>
  <si>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</si>
  <si>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</si>
  <si>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</si>
  <si>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90 GRAUS PARA ELETRODUTO, PVC, ROSCÁVEL, DN 40 MM (1 1/4"), PARA CIRCUITOS TERMINAIS, INSTALADA EM PAREDE - FORNECIMENTO E INSTALAÇÃO. AF_12/2015</t>
  </si>
  <si>
    <t>CURVA 180 GRAUS PARA ELETRODUTO, PVC, ROSCÁVEL, DN 40 MM (1 1/4"), PARA CIRCUITOS TERMINAIS, INSTALADA EM PAREDE - FORNECIMENTO E INSTALAÇÃO. AF_12/2015</t>
  </si>
  <si>
    <t>LUVA PARA ELETRODUTO, PVC, ROSCÁVEL, DN 50 MM (1 1/2") - FORNECIMENTO E INSTALAÇÃO. AF_12/2015</t>
  </si>
  <si>
    <t>LUVA PARA ELETRODUTO, PVC, ROSCÁVEL, DN 60 MM (2") - FORNECIMENTO E INSTALAÇÃO. AF_12/2015</t>
  </si>
  <si>
    <t>LUVA PARA ELETRODUTO, PVC, ROSCÁVEL, DN 75 MM (2 1/2")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</si>
  <si>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</si>
  <si>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</si>
  <si>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</si>
  <si>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</si>
  <si>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</si>
  <si>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</si>
  <si>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</si>
  <si>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</si>
  <si>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</si>
  <si>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</si>
  <si>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</si>
  <si>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</si>
  <si>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</si>
  <si>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</si>
  <si>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</si>
  <si>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</si>
  <si>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</si>
  <si>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</si>
  <si>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</si>
  <si>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</si>
  <si>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CABO DE COBRE NU 10MM2 - FORNECIMENTO E INSTALACAO</t>
  </si>
  <si>
    <t>CABO DE COBRE NU 16MM2 - FORNECIMENTO E INSTALACAO</t>
  </si>
  <si>
    <t>CABO DE COBRE NU 25MM2 - FORNECIMENTO E INSTALACAO</t>
  </si>
  <si>
    <t>CABO DE COBRE NU 35MM2 - FORNECIMENTO E INSTALACAO</t>
  </si>
  <si>
    <t>CABO DE COBRE NU 50MM2 - FORNECIMENTO E INSTALACAO</t>
  </si>
  <si>
    <t>CABO DE COBRE NU 70MM2 - FORNECIMENTO E INSTALACAO</t>
  </si>
  <si>
    <t>CABO DE COBRE NU 95MM2 - FORNECIMENTO E INSTALACAO</t>
  </si>
  <si>
    <t>CABO DE COBRE NU 120MM2 - FORNECIMENTO E INSTALACAO</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</si>
  <si>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</si>
  <si>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</si>
  <si>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</si>
  <si>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</si>
  <si>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</si>
  <si>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</si>
  <si>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</si>
  <si>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</si>
  <si>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</si>
  <si>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</si>
  <si>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</si>
  <si>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</si>
  <si>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</si>
  <si>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</si>
  <si>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</si>
  <si>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</si>
  <si>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</si>
  <si>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</si>
  <si>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</si>
  <si>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</si>
  <si>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</si>
  <si>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</si>
  <si>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</si>
  <si>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</si>
  <si>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</si>
  <si>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</si>
  <si>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</si>
  <si>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</si>
  <si>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</si>
  <si>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</si>
  <si>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</si>
  <si>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</si>
  <si>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</si>
  <si>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</si>
  <si>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</si>
  <si>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</si>
  <si>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CAIXA DE PASSAGEM 30X30X40 COM TAMPA E DRENO BRITA</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</si>
  <si>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</si>
  <si>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</si>
  <si>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</si>
  <si>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</si>
  <si>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</si>
  <si>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</si>
  <si>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</si>
  <si>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</si>
  <si>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</si>
  <si>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</si>
  <si>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</si>
  <si>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</si>
  <si>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</si>
  <si>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ALTA (2,00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</si>
  <si>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</si>
  <si>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</si>
  <si>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</si>
  <si>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</si>
  <si>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</si>
  <si>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</si>
  <si>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</si>
  <si>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ELETRODUTO DE AÇO GALVANIZADO DN 25 MM (1''), APARENTE - FORNECIMENTO E INSTALAÇÃO. AF_11/2016_P</t>
  </si>
  <si>
    <t>CONDULETE DE ALUMÍNIO, TIPO E, PARA ELETRODUTO DE AÇO GALVANIZADO DN 32 MM (1 1/4''),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</si>
  <si>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</si>
  <si>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</si>
  <si>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</si>
  <si>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</si>
  <si>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</si>
  <si>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</si>
  <si>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</si>
  <si>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</si>
  <si>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</si>
  <si>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</si>
  <si>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</si>
  <si>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</si>
  <si>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</si>
  <si>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</si>
  <si>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</si>
  <si>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</si>
  <si>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</si>
  <si>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</si>
  <si>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</si>
  <si>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</si>
  <si>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</si>
  <si>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</si>
  <si>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</si>
  <si>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</si>
  <si>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</si>
  <si>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</si>
  <si>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</si>
  <si>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</si>
  <si>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</si>
  <si>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</si>
  <si>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</si>
  <si>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</si>
  <si>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</si>
  <si>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CAIXA DE PROTECAO PARA MEDIDOR MONOFASICO, FORNECIMENTO E INSTALACAO</t>
  </si>
  <si>
    <t>DISJUNTOR BAIXA TENSAO TRIPOLAR A SECO  800A/600V, INCLUSIVE ELETROTÉCNICO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</si>
  <si>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</si>
  <si>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</si>
  <si>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</si>
  <si>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</si>
  <si>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74130/1</t>
  </si>
  <si>
    <t>DISJUNTOR TERMOMAGNETICO MONOPOLAR PADRAO NEMA (AMERICANO) 10 A 30A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</si>
  <si>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</si>
  <si>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</si>
  <si>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</si>
  <si>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</si>
  <si>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</si>
  <si>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</si>
  <si>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</si>
  <si>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</si>
  <si>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</si>
  <si>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</si>
  <si>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</si>
  <si>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</si>
  <si>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</si>
  <si>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</si>
  <si>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</si>
  <si>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</si>
  <si>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74130/10</t>
  </si>
  <si>
    <t>DISJUNTOR TERMOMAGNETICO TRIPOLAR EM CAIXA MOLDADA 175 A 225A 240V, FORNECIMENTO E INSTALACAO</t>
  </si>
  <si>
    <t>74131/1</t>
  </si>
  <si>
    <t>QUADRO DE DISTRIBUICAO DE ENERGIA DE EMBUTIR, EM CHAPA METALICA, PARA 3 DISJUNTORES TERMOMAGNETICOS MONOPOLARES SEM BARRAMENTO FORNECIMENTO E INSTALACAO</t>
  </si>
  <si>
    <t>74131/4</t>
  </si>
  <si>
    <t>QUADRO DE DISTRIBUICAO DE ENERGIA DE EMBUTIR, EM CHAPA METALICA, PARA 18 DISJUNTORES TERMOMAGNETICOS MONOPOLARES, COM BARRAMENTO TRIFASICO E NEUTRO, FORNECIMENTO E INSTALACAO</t>
  </si>
  <si>
    <t>74131/5</t>
  </si>
  <si>
    <t>QUADRO DE DISTRIBUICAO DE ENERGIA DE EMBUTIR, EM CHAPA METALICA, PARA 24 DISJUNTORES TERMOMAGNETICOS MONOPOLARES, COM BARRAMENTO TRIFASICO E NEUTRO, FORNECIMENTO E INSTALACAO</t>
  </si>
  <si>
    <t>74131/6</t>
  </si>
  <si>
    <t>QUADRO DE DISTRIBUICAO DE ENERGIA DE EMBUTIR, EM CHAPA METALICA, PARA 32 DISJUNTORES TERMOMAGNETICOS MONOPOLARES, COM BARRAMENTO TRIFASICO E NEUTRO, FORNECIMENTO E INSTALACAO</t>
  </si>
  <si>
    <t>74131/7</t>
  </si>
  <si>
    <t>QUADRO DE DISTRIBUICAO DE ENERGIA DE EMBUTIR, EM CHAPA METALICA, PARA 40 DISJUNTORES TERMOMAGNETICOS MONOPOLARES, COM BARRAMENTO TRIFASICO E NEUTRO, FORNECIMENTO E INSTALACAO</t>
  </si>
  <si>
    <t>74131/8</t>
  </si>
  <si>
    <t>QUADRO DE DISTRIBUICAO DE ENERGIA DE EMBUTIR, EM CHAPA METALICA, PARA 50 DISJUNTORES TERMOMAGNETICOS MONOPOLARES, COM BARRAMENTO TRIFASICO E NEUTRO, FORNECIMENTO E INSTALACAO</t>
  </si>
  <si>
    <t>QUADRO DE DISTRIBUICAO DE ENERGIA EM CHAPA DE ACO GALVANIZADO, PARA 12 DISJUNTORES TERMOMAGNETICOS MONOPOLARES, COM BARRAMENTO TRIFASICO E NEUTRO - FORNECIMENTO E INSTALACAO</t>
  </si>
  <si>
    <t>QUADRO DE DISTRIBUICAO DE ENERGIA P/ 6 DISJUNTORES TERMOMAGNETICOS MONOPOLARES SEM BARRAMENTO, DE EMBUTIR, EM CHAPA METALICA - FORNECIMENTO E INSTALACAO</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</si>
  <si>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</si>
  <si>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</si>
  <si>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</si>
  <si>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</si>
  <si>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</si>
  <si>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</si>
  <si>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</si>
  <si>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</si>
  <si>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</si>
  <si>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</si>
  <si>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</si>
  <si>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</si>
  <si>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</si>
  <si>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</si>
  <si>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</si>
  <si>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</si>
  <si>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</si>
  <si>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</si>
  <si>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</si>
  <si>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</si>
  <si>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</si>
  <si>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TOMADA 3P+T 30A/440V SEM PLACA - FORNECIMENTO E INSTALACAO</t>
  </si>
  <si>
    <t>INTERRUPTOR PULSADOR DE CAMPAINHA OU MINUTERIA 2A/250V C/ CAIXA - FORNECIMENTO E INSTALACAO</t>
  </si>
  <si>
    <t>INTERRUPTOR INTERMEDIARIO (FOUR-WAY) - FORNECIMENTO E INSTALACAO</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</si>
  <si>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</si>
  <si>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</si>
  <si>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</si>
  <si>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</si>
  <si>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</si>
  <si>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</si>
  <si>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SEM SUPORTE E SEM PLACA - FORNECIMENTO E INSTALAÇÃO. AF_12/2015</t>
  </si>
  <si>
    <t>INTERRUPTOR SIMPLES (1 MÓDULO), 10A/250V, INCLUINDO SUPORTE E PLACA - FORNECIMENTO E INSTALAÇÃO. AF_12/2015</t>
  </si>
  <si>
    <t>INTERRUPTOR PARALELO (1 MÓDULO), 10A/250V, SEM SUPORTE E SEM PLACA - FORNECIMENTO E INSTALAÇÃO. AF_12/2015</t>
  </si>
  <si>
    <t>INTERRUPTOR PARALELO (1 MÓDULO), 10A/250V, INCLUINDO SUPORTE E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</si>
  <si>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</si>
  <si>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</si>
  <si>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</si>
  <si>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</si>
  <si>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</si>
  <si>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</si>
  <si>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</si>
  <si>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</si>
  <si>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</si>
  <si>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</si>
  <si>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</si>
  <si>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</si>
  <si>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</si>
  <si>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</si>
  <si>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</si>
  <si>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</si>
  <si>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</si>
  <si>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</si>
  <si>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</si>
  <si>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(4 MÓDULOS), 10A/250V, INCLUINDO SUPORTE E PLACA - FORNECIMENTO E INSTALAÇÃO. AF_12/2015</t>
  </si>
  <si>
    <t>INTERRUPTOR SIMPLES (6 MÓDULOS), 10A/250V, SEM SUPORTE E SEM PLACA - FORNECIMENTO E INSTALAÇÃO. AF_12/2015</t>
  </si>
  <si>
    <t>INTERRUPTOR SIMPLES (6 MÓDULOS), 10A/250V, INCLUINDO SUPORTE E PLACA - FORNECIMENTO E INSTALAÇÃO. AF_12/2015</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</si>
  <si>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</si>
  <si>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</si>
  <si>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</si>
  <si>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</si>
  <si>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</si>
  <si>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</si>
  <si>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</si>
  <si>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</si>
  <si>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</si>
  <si>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</si>
  <si>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</si>
  <si>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</si>
  <si>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TOMADA ALTA DE EMBUTIR (1 MÓDULO), 2P+T 10 A, SEM SUPORTE E SEM PLACA - FORNECIMENTO E INSTALAÇÃO. AF_12/2015</t>
  </si>
  <si>
    <t>TOMADA ALTA DE EMBUTIR (1 MÓDULO), 2P+T 20 A,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</si>
  <si>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</si>
  <si>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</si>
  <si>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</si>
  <si>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</si>
  <si>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</si>
  <si>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</si>
  <si>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</si>
  <si>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</si>
  <si>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</si>
  <si>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</si>
  <si>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</si>
  <si>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</si>
  <si>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</si>
  <si>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</si>
  <si>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</si>
  <si>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</si>
  <si>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</si>
  <si>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</si>
  <si>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</si>
  <si>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</si>
  <si>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</si>
  <si>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</si>
  <si>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</si>
  <si>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</si>
  <si>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</si>
  <si>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</si>
  <si>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</si>
  <si>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</si>
  <si>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</si>
  <si>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</si>
  <si>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SEM SUPORTE E SEM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</si>
  <si>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</si>
  <si>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</si>
  <si>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</si>
  <si>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</si>
  <si>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</si>
  <si>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</si>
  <si>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</si>
  <si>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</si>
  <si>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</si>
  <si>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</si>
  <si>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</si>
  <si>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</si>
  <si>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</si>
  <si>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LAMPADA VAPOR METALICO 400W - FORNECIMENTO E INSTALACAO</t>
  </si>
  <si>
    <t>IGNITOR PARA PARTIDA LÂMPADA VAPOR SÓDIO ALTA PRESSÃO ATÉ 400W</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</si>
  <si>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</si>
  <si>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</si>
  <si>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</si>
  <si>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</si>
  <si>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</si>
  <si>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</si>
  <si>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REATOR PARA LAMPADA FLUORESCENTE 2X40W PARTIDA RAPIDA FORNECIMENTO E INSTALACAO</t>
  </si>
  <si>
    <t>REATOR PARA LAMPADA FLUORESCENTE 1X20W PARTIDA RAPIDA FORNECIMENTO E INSTALACAO</t>
  </si>
  <si>
    <t>REATOR PARA LAMPADA FLUORESCENTE 1X40W PARTIDA RAPIDA FORNECIMENTO E INSTALACAO</t>
  </si>
  <si>
    <t>LAMPADA FLUORESCENTE TP HO 85W - FORNECIMENTO E INSTALACAO</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</si>
  <si>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</si>
  <si>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</si>
  <si>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</si>
  <si>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</si>
  <si>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COMPACTA 3U BRANCA 20 W, BASE E27 - FORNECIMENTO E INSTALAÇÃO</t>
  </si>
  <si>
    <t>LÂMPADA FLUORESCENTE ESPIRAL BRANCA 45 W, BASE E27 - FORNECIMENTO E INSTALAÇÃO</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</si>
  <si>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</si>
  <si>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</si>
  <si>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</si>
  <si>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</si>
  <si>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</si>
  <si>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</si>
  <si>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</si>
  <si>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</si>
  <si>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</si>
  <si>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</si>
  <si>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</si>
  <si>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</si>
  <si>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</si>
  <si>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</si>
  <si>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</si>
  <si>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</si>
  <si>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</si>
  <si>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</si>
  <si>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</si>
  <si>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</si>
  <si>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</si>
  <si>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</si>
  <si>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</si>
  <si>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</si>
  <si>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</si>
  <si>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</si>
  <si>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ENTRADA DE ENERGIA ELÉTRICA AÉREA MONOFÁSICA 50A COM POSTE DE CONCRETO, INCLUSIVE CABEAMENTO, CAIXA DE PROTEÇÃO PARA MEDIDOR E ATERRAMENTO.</t>
  </si>
  <si>
    <t>ENTRADA PROVISORIA DE ENERGIA ELETRICA AEREA TRIFASICA 40A EM POSTE MADEIRA</t>
  </si>
  <si>
    <t>APARELHO SINALIZADOR DE SAIDA DE GARAGEM, COM CELULA FOTOELETRICA - FORNECIMENTO E INSTALACAO</t>
  </si>
  <si>
    <t>SUPORTE PARA TRANSFORMADOR EM POSTE DE CONCRETO CIRCULAR</t>
  </si>
  <si>
    <t>73767/1</t>
  </si>
  <si>
    <t>GRAMPO PARALELO EM ALUMINIO FUNDIDO OU ESTRUDADO DE 2 PARAFUSOS, PARA CABO DE 6 A 50 MM2, PASTA ANTIOXIDANTE. FORNEC E INSTALAÇÃO.</t>
  </si>
  <si>
    <t>73767/2</t>
  </si>
  <si>
    <t>ALCA PRE-FORMADA DISTRIBUIÇÃO EM  ACO RECOBERTO COM ALUMINIO PARA CABO 25MM2, ENCAPADO. FORNECIMENTO E INSTALAÇÃO.</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</si>
  <si>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</si>
  <si>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</si>
  <si>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</si>
  <si>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</si>
  <si>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</si>
  <si>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</si>
  <si>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73781/1</t>
  </si>
  <si>
    <t>MUFLA TERMINAL PRIMARIA UNIPOLAR USO INTERNO PARA CABO 35/120MM2, ISOLACAO 15/25KV EM EPR - BORRACHA DE SILICONE. FORNECIMENTO E INSTALACAO.</t>
  </si>
  <si>
    <t>73781/2</t>
  </si>
  <si>
    <t>ISOLADOR DE PINO TP HI-POT CILINDRICO CLASSE 15KV. FORNECIMENTO E INSTALACAO.</t>
  </si>
  <si>
    <t>73781/3</t>
  </si>
  <si>
    <t>ISOLADOR DE SUSPENSAO (DISCO) TP CAVILHA CLASSE 15KV - 6''. FORNECIMENTO E INSTALACAO.</t>
  </si>
  <si>
    <t>ARMACAO SECUNDARIA OU REX COMPLETA PARA TRESLINHAS-FORNECIMENTO E INSTALACAO.</t>
  </si>
  <si>
    <t>ARMACAO SECUNDARIA OU REX COMPLETA PARA DUAS LINHAS-FORNECIMENTO E INSTALACAO.</t>
  </si>
  <si>
    <t>ARMACAO SECUNDARIA OU REX COMPLETA PARA QUATRO LINHAS-FORNECIMENTO E INSTALACAO.</t>
  </si>
  <si>
    <t>73783/1</t>
  </si>
  <si>
    <t>POSTE CONCRETO SECAO CIRCULAR COMPRIMENTO=5M CARGA NOMINAL TOPO 100KG INCLUSIVE ESCAVACAO EXCLUSIVE TRANSPORTE - FORNECIMENTO E COLOCACAO</t>
  </si>
  <si>
    <t>73783/3</t>
  </si>
  <si>
    <t>POSTE CONCRETO SEÇÃO CIRCULAR COMPRIMENTO=5M CARGA NOMINAL TOPO 300KG INCLUSIVE ESCAVACAO EXCLUSIVE TRANSPORTE - FORNECIMENTO E COLOCAÇÃO</t>
  </si>
  <si>
    <t>73783/5</t>
  </si>
  <si>
    <t>POSTE CONCRETO SEÇÃO CIRCULAR COMPRIMENTO=7M CARGA NOMINAL TOPO 100KG INCLUSIVE ESCAVACAO EXCLUSIVE TRANSPORTE - FORNECIMENTO E COLOCAÇÃO</t>
  </si>
  <si>
    <t>73783/6</t>
  </si>
  <si>
    <t>POSTE CONCRETO SEÇÃO CIRCULAR COMPRIMENTO=7M CARGA NOMINAL TOPO 200KG INCLUSIVE ESCAVACAO EXCLUSIVE TRANSPORTE - FORNECIMENTO E COLOCAÇÃO</t>
  </si>
  <si>
    <t>73783/8</t>
  </si>
  <si>
    <t>POSTE CONCRETO SEÇÃO CIRCULAR COMPRIMENTO=11M  E CARGA NOMINAL 200KG INCLUSIVE ESCAVACAO EXCLUSIVE TRANSPORTE - FORNECIMENTO E COLOCAÇÃO</t>
  </si>
  <si>
    <t>73783/9</t>
  </si>
  <si>
    <t>POSTE CONCRETO SEÇÃO CIRCULAR COMPRIMENTO=11M  CARGA NOMINAL NO TOPO 300KG INCLUSIVE ESCAVACAO EXCLUSIVE TRANSPORTE - FORNECIMENTO E COLOCAÇÃO</t>
  </si>
  <si>
    <t>73783/10</t>
  </si>
  <si>
    <t>POSTE CONCRETO SEÇÃO CIRCULAR COMPRIMENTO=11M  CARGA NOMINAL NO TOPO 400KG INCLUSIVE ESCAVACAO EXCLUSIVE TRANSPORTE - FORNECIMENTO E COLOCAÇÃO</t>
  </si>
  <si>
    <t>73783/11</t>
  </si>
  <si>
    <t>POSTE CONCRETO SEÇÃO CIRCULAR COMPRIMENTO=14M  CARGA NOMINAL NO TOPO 400KG INCLUSIVE ESCAVACAO EXCLUSIVE TRANSPORTE - FORNECIMENTO E COLOCAÇÃO</t>
  </si>
  <si>
    <t>73783/12</t>
  </si>
  <si>
    <t>POSTE CONCRETO SEÇÃO CIRCULAR COMPRIMENTO=7M CARGA NOMINAL NO TOPO 300KG INCLUSIVE ESCAVACAO EXCLUSIVE TRANSPORTE - FORNECIMENTO E COLOCAÇÃO</t>
  </si>
  <si>
    <t>73783/14</t>
  </si>
  <si>
    <t>POSTE CONCRETO SEÇÃO CIRCULAR COMPRIMENTO=9M CARGA NOMINAL NO TOPO 200KG INCLUSIVE ESCAVACAO EXCLUSIVE TRANSPORTE - FORNECIMENTO E COLOCAÇÃO</t>
  </si>
  <si>
    <t>73783/15</t>
  </si>
  <si>
    <t>POSTE CONCRETO SEÇÃO CIRCULAR COMPRIMENTO=9M CARGA NOMINAL NO TOPO 300KG INCLUSIVE ESCAVACAO EXCLUSIVE TRANSPORTE - FORNECIMENTO E COLOCAÇÃO</t>
  </si>
  <si>
    <t>73783/16</t>
  </si>
  <si>
    <t>POSTE CONCRETO SEÇÃO CIRCULAR COMPRIMENTO=9M CARGA NOMINAL NO TOPO 400KG INCLUSIVE ESCAVACAO EXCLUSIVE TRANSPORTE - FORNECIMENTO E COLOCAÇÃO</t>
  </si>
  <si>
    <t>73783/17</t>
  </si>
  <si>
    <t>POSTE CONCRETO SEÇÃO CIRCULAR COMPRIMENTO=10M CARGA NOMINAL NO TOPO 600KG INCLUSIVE ESCAVACAO EXCLUSIVE TRANSPORTE - FORNECIMENTO E COLOCAÇÃO</t>
  </si>
  <si>
    <t>POSTE DE CONCRETO DUPLO T H=11M E CARGA NOMINAL 200KG INCLUSIVE ESCAVACAO, EXCLUSIVE TRANSPORTE - FORNECIMENTO E INSTALACAO</t>
  </si>
  <si>
    <t>POSTE DE CONCRETO DUPLO T H=9M CARGA NOMINAL 300KG INCLUSIVE ESCAVACAO, EXCLUSIVE TRANSPORTE - FORNECIMENTO E INSTALACAO</t>
  </si>
  <si>
    <t>POSTE DE CONCRETO DUPLO T H=9M CARGA NOMINAL 500KG INCLUSIVE ESCAVACAO, EXCLUSIVE TRANSPORTE - FORNECIMENTO E INSTALACAO</t>
  </si>
  <si>
    <t>POSTE DE CONCRETO DUPLO T H=10M CARGA NOMINAL 300KG INCLUSIVE ESCAVACAO, EXCLUSIVE TRANSPORTE - FORNECIMENTO E INSTALACAO</t>
  </si>
  <si>
    <t>73769/1</t>
  </si>
  <si>
    <t>POSTE ACO CONICO CONTINUO CURVO SIMPLES SEM BASE C/JANELA 9M (INSPECAO) - FORNECIMENTO E INSTALACAO</t>
  </si>
  <si>
    <t>73769/2</t>
  </si>
  <si>
    <t>POSTE DE AÇO CONICO CONTÍNUO CURVO SIMPLES, FLANGEADO, COM JANELA DE INSPEÇÃO H=9M - FORNECIMENTO E INSTALACAO</t>
  </si>
  <si>
    <t>73769/3</t>
  </si>
  <si>
    <t>POSTE DE ACO CONICO CONTINUO CURVO DUPLO, FLANGEADO, COM JANELA DE INSPECAO H=9M - FORNECIMENTO E INSTALACAO</t>
  </si>
  <si>
    <t>73769/4</t>
  </si>
  <si>
    <t>POSTE DE ACO CONICO CONTINUO RETO, ENGASTADO, H=9M - FORNECIMENTO E INSTALACAO</t>
  </si>
  <si>
    <t>73855/1</t>
  </si>
  <si>
    <t>CHUMBADOR DE AÇO PARA FIXAÇÃO DE POSTE DE ACO RETO OU CURVO 7 A 9M COM FLANGE - FORNECIMENTO E INSTALACAO</t>
  </si>
  <si>
    <t>REATOR PARA LAMPADA VAPOR DE MERCURIO USO EXTERNO 220V/400W</t>
  </si>
  <si>
    <t>REATOR PARA LAMPADA VAPOR DE SODIO ALTA PRESSAO - 220V/250W - USO EXTERNO</t>
  </si>
  <si>
    <t>73831/2</t>
  </si>
  <si>
    <t>LAMPADA DE VAPOR DE MERCURIO DE 250W - FORNECIMENTO E INSTALACAO</t>
  </si>
  <si>
    <t>73831/3</t>
  </si>
  <si>
    <t>LAMPADA DE VAPOR DE MERCURIO DE 400W/250V - FORNECIMENTO E INSTALACAO</t>
  </si>
  <si>
    <t>73831/4</t>
  </si>
  <si>
    <t>LAMPADA MISTA DE 160W - FORNECIMENTO E INSTALACAO</t>
  </si>
  <si>
    <t>73831/5</t>
  </si>
  <si>
    <t>LAMPADA MISTA DE 250W - FORNECIMENTO E INSTALACAO</t>
  </si>
  <si>
    <t>73831/6</t>
  </si>
  <si>
    <t>LAMPADA MISTA DE 500W - FORNECIMENTO E INSTALACAO</t>
  </si>
  <si>
    <t>73831/7</t>
  </si>
  <si>
    <t>LAMPADA DE VAPOR DE SODIO DE 150WX220V - FORNECIMENTO E INSTALACAO</t>
  </si>
  <si>
    <t>73831/8</t>
  </si>
  <si>
    <t>LAMPADA DE VAPOR DE SODIO DE 250WX220V - FORNECIMENTO E INSTALACAO</t>
  </si>
  <si>
    <t>73831/9</t>
  </si>
  <si>
    <t>LAMPADA DE VAPOR DE SODIO DE 400WX220V - FORNECIMENTO E INSTALACAO</t>
  </si>
  <si>
    <t>74231/1</t>
  </si>
  <si>
    <t>LUMINARIA ABERTA PARA ILUMINACAO PUBLICA, PARA LAMPADA A VAPOR DE MERCURIO ATE 400W E MISTA ATE 500W, COM BRACO EM TUBO DE ACO GALV D=50MM PROJ HOR=2.500MM E PROJ VERT= 2.200MM, FORNECIMENTO E INSTALACAO</t>
  </si>
  <si>
    <t>74246/1</t>
  </si>
  <si>
    <t>REFLETOR RETANGULAR FECHADO COM LAMPADA VAPOR METALICO 400 W</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</si>
  <si>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</si>
  <si>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</si>
  <si>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</si>
  <si>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ABRACADEIRA DE FIXACAO DE BRACOS DE LUMINARIAS DE 4" - FORNECIMENTO E INSTALACAO</t>
  </si>
  <si>
    <t>LUMINARIA FECHADA PARA ILUMINACAO PUBLICA COM REATOR DE PARTIDA RAPIDA COM LAMPADA A VAPOR DE MERCURIO 250W - FORNECIMENTO E INSTALACAO</t>
  </si>
  <si>
    <t>LUMINARIA FECHADA PARA ILUMINACAO PUBLICA - LAMPADAS DE 250/500W - FORNECIMENTO E INSTALACAO (EXCLUINDO LAMPADAS)</t>
  </si>
  <si>
    <t>LUMINARIA ESTANQUE - PROTECAO CONTRA AGUA, POEIRA OU IMPACTOS - TIPO AQUATIC PIAL OU EQUIVALENTE</t>
  </si>
  <si>
    <t>REATOR PARA LAMPADA VAPOR DE MERCURIO 125W  USO EXTERNO</t>
  </si>
  <si>
    <t>REATOR PARA LAMPADA VAPOR DE MERCURIO 250W USO EXTERNO</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</si>
  <si>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</si>
  <si>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</si>
  <si>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</si>
  <si>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</si>
  <si>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</si>
  <si>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</si>
  <si>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73857/1</t>
  </si>
  <si>
    <t>TRANSFORMADOR DISTRIBUICAO  75KVA TRIFASICO 60HZ CLASSE 15KV IMERSO EM ÓLEO MINERAL FORNECIMENTO E INSTALACAO</t>
  </si>
  <si>
    <t>73857/2</t>
  </si>
  <si>
    <t>TRANSFORMADOR DISTRIBUICAO  112,5KVA TRIFASICO 60HZ CLASSE 15KV IMERSO EM ÓLEO MINERAL FORNECIMENTO E INSTALACAO</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</si>
  <si>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</si>
  <si>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</si>
  <si>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</si>
  <si>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</si>
  <si>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</si>
  <si>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</si>
  <si>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</si>
  <si>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</si>
  <si>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</si>
  <si>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TRANSFORMADOR DISTRIBUICAO  30KVA TRIFASICO 60HZ CLASSE 15KV IMERSO EM ÓLEO MINERAL FORNECIMENTO E INSTALACAO</t>
  </si>
  <si>
    <t>73857/8</t>
  </si>
  <si>
    <t>TRANSFORMADOR DISTRIBUICAO  45KVA TRIFASICO 60HZ CLASSE 15KV IMERSO EM ÓLEO MINERAL FORNECIMENTO E INSTALACAO</t>
  </si>
  <si>
    <t>73857/9</t>
  </si>
  <si>
    <t>TRANSFORMADOR DISTRIBUICAO  750KVA TRIFASICO 60HZ CLASSE 15KV IMERSO EM ÓLEO MINERAL FORNECIMENTO E INSTALACAO</t>
  </si>
  <si>
    <t>73857/10</t>
  </si>
  <si>
    <t>TRANSFORMADOR DISTRIBUICAO  1000KVA TRIFASICO 60HZ CLASSE 15KV IMERSO EM ÓLEO MINERAL FORNECIMENTO E INSTALACAO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</si>
  <si>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</si>
  <si>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</si>
  <si>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</si>
  <si>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</si>
  <si>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</si>
  <si>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10A/250V, CAIXA ELÉTRICA, ELETRODUTO, CABO, RASGO, QUEBRA E CHUMBAMENTO. AF_01/2016</t>
  </si>
  <si>
    <t>PONTO DE TOMADA RESIDENCIAL INCLUINDO TOMADA (2 MÓDULOS) 10A/250V, CAIXA ELÉTRICA, ELETRODUTO, CABO, RASGO, QUEBRA E CHUMBAMENTO. AF_01/2016</t>
  </si>
  <si>
    <t>PONTO DE TOMADA RESIDENCIAL INCLUINDO TOMADA 20A/250V,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</si>
  <si>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</si>
  <si>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</si>
  <si>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</si>
  <si>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</si>
  <si>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INSTALACAO PARA-RAIOS P/RESERVATORIO</t>
  </si>
  <si>
    <t>TERMINAL AEREO EM ACO GALVANIZADO COM BASE DE FIXACAO H = 30CM</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</si>
  <si>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</si>
  <si>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</si>
  <si>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</si>
  <si>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</si>
  <si>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</si>
  <si>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</si>
  <si>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</si>
  <si>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</si>
  <si>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</si>
  <si>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</si>
  <si>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</si>
  <si>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</si>
  <si>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</si>
  <si>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</si>
  <si>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</si>
  <si>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SUPORTE ISOLADOR PARA CORDOALHA DE COBRE - FORNECIMENTO E INSTALAÇÃO. AF_12/2017</t>
  </si>
  <si>
    <t>CHUVEIRO ELETRICO COMUM CORPO PLASTICO TIPO DUCHA, FORNECIMENTO E INSTALACAO</t>
  </si>
  <si>
    <t>CHAVE SECCIONADORA TRIPOLAR, ABERTURA SOB CARGA, COM FUSÍVEIS NH - 100A/250V - FORNECIMENTO E INSTALACAO</t>
  </si>
  <si>
    <t>CHAVE SECCIONADORA TRIPOLAR, ABERTURA SOB CARGA, COM FUSÍVEIS NH - 200A/250V</t>
  </si>
  <si>
    <t>FUSÍVEL TIPO "DIAZED", TIPO RÁPIDO OU RETARDADO - 2/25A - FORNECIMENTO E INSTALACAO</t>
  </si>
  <si>
    <t>FUSÍVEL TIPO "DIAZED", TIPO RÁPIDO OU RETARDADO - 35/63A - FORNECIMENTO E INSTALACAO</t>
  </si>
  <si>
    <t>FUSÍVEL TIPO NH 200A - TAMANHO 01 - FORNECIMENTO E INSTALACAO</t>
  </si>
  <si>
    <t>73780/1</t>
  </si>
  <si>
    <t>CHAVE FUSIVEL UNIPOLAR, 15KV - 100A, EQUIPADA COM COMANDO PARA HASTE DE MANOBRA .       FORNECIMENTO E INSTALAÇÃO.</t>
  </si>
  <si>
    <t>73780/2</t>
  </si>
  <si>
    <t>CHAVE BLINDADA TRIPOLAR 250V, 30A - FORNECIMENTO E INSTALACAO</t>
  </si>
  <si>
    <t>73780/3</t>
  </si>
  <si>
    <t>CHAVE BLINDADA TRIPOLAR 250V, 60A - FORNECIMENTO E INSTALACAO</t>
  </si>
  <si>
    <t>73780/4</t>
  </si>
  <si>
    <t>CHAVE BLINDADA TRIPOLAR 250V, 100A - FORNECIMENTO E INSTALACAO</t>
  </si>
  <si>
    <t>FUSIVEL TIPO NH 250 A, TAMANHO 1 - FORNECIMENTO E INSTALACAO</t>
  </si>
  <si>
    <t>BASE PARA FUSIVEL (PORTA-FUSIVEL) NH 01 250A</t>
  </si>
  <si>
    <t>CHAVE FACA TRIPOLAR BLINDADA 250V/30A - FORNECIMENTO E INSTALACAO</t>
  </si>
  <si>
    <t>CHAVE GUARDA MOTOR TRIFASICO 5CV/220V C/ CHAVE MAGNETICA - FORNECIMENTO E INSTALACAO</t>
  </si>
  <si>
    <t>CHAVE GUARDA MOTOR TRIFISICA 10CV/220V C/ CHAVE MAGNETICA - FORNECIMENTO E INSTALACAO</t>
  </si>
  <si>
    <t>FUSIVEL TIPO NH 250A - TAMANHO 01 - FORNECIMENTO E INSTALACAO</t>
  </si>
  <si>
    <t>CHAVE DE BOIA AUTOMÁTICA</t>
  </si>
  <si>
    <t>CHAVE DE BOIA AUTOMÁTICA SUPERIOR 10A/250V - FORNECIMENTO E INSTALACAO</t>
  </si>
  <si>
    <t>ABRIGO PARA HIDRANTE, 75X45X17CM, COM REGISTRO GLOBO ANGULAR 45º 2.1/2", ADAPTADOR STORZ 2.1/2", MANGUEIRA DE INCÊNDIO 15M, REDUÇÃO 2.1/2X1.1/2" E ESGUICHO EM LATÃO 1.1/2" - FORNECIMENTO E INSTALAÇÃO</t>
  </si>
  <si>
    <t>CAIXA DE INCÊNDIO 45X75X17CM - FORNECIMENTO E INSTALAÇÃO</t>
  </si>
  <si>
    <t>CAIXA DE INCÊNDIO 60X75X17CM - FORNECIMENTO E INSTALAÇÃO</t>
  </si>
  <si>
    <t>EXTINTOR DE PQS 4KG - FORNECIMENTO E INSTALACAO</t>
  </si>
  <si>
    <t>EXTINTOR DE CO2 6KG - FORNECIMENTO E INSTALACAO</t>
  </si>
  <si>
    <t>73775/1</t>
  </si>
  <si>
    <t>EXTINTOR INCENDIO TP PO QUIMICO 4KG FORNECIMENTO E COLOCACAO</t>
  </si>
  <si>
    <t>73775/2</t>
  </si>
  <si>
    <t>EXTINTOR INCENDIO AGUA-PRESSURIZADA 10L INCL SUPORTE PAREDE CARGA     COMPLETA FORNECIMENTO E COLOCACAO</t>
  </si>
  <si>
    <t>HIDRANTE SUBTERRANEO FERRO FUNDIDO C/ CURVA LONGA E CAIXA DN=75MM</t>
  </si>
  <si>
    <t>EXTINTOR INCENDIO TP GAS CARBONICO 4KG COMPLETO - FORNECIMENTO E INSTALACAO</t>
  </si>
  <si>
    <t>EXTINTOR INCENDIO TP PO QUIMICO 6KG - FORNECIMENTO E INSTALACAO</t>
  </si>
  <si>
    <t>ABRIGO PARA HIDRANTE, 90X60X17CM, COM REGISTRO GLOBO ANGULAR 45 GRAUS 2 1/2", ADAPTADOR STORZ 2 1/2", MANGUEIRA DE INCÊNDIO 20M, REDUÇÃO 2 1/2 X 1 1/2" E ESGUICHO EM LATÃO 1 1/2" - FORNECIMENTO E INSTALAÇÃO. AF_08/2017</t>
  </si>
  <si>
    <t>TOMADA PARA TELEFONE DE 4 POLOS PADRAO TELEBRAS - FORNECIMENTO E INSTALACAO</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</si>
  <si>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</si>
  <si>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</si>
  <si>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</si>
  <si>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</si>
  <si>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</si>
  <si>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</si>
  <si>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73768/1</t>
  </si>
  <si>
    <t>FIO TELEFONICO FI 0,6MM, 2 CONDUTORES (USO INTERNO)-  FORNECIMENTO E INSTALACAO</t>
  </si>
  <si>
    <t>CAIXA DE PASSAGEM PARA TELEFONE 15X15X10CM (SOBREPOR), FORNECIMENTO E INSTALACAO.</t>
  </si>
  <si>
    <t>CAIXA DE PASSAGEM PARA TELEFONE 80X80X15CM (SOBREPOR) FORNECIMENTO E INSTALACAO</t>
  </si>
  <si>
    <t>CAIXA DE PASSAGEM PARA TELEFONE 150X150X15CM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</si>
  <si>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</si>
  <si>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</si>
  <si>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</si>
  <si>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CABO TELEFONICO CT-APL-50, 100 PARES (USO EXTERNO) - FORNECIMENTO E INSTALACAO</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</si>
  <si>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</si>
  <si>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</si>
  <si>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</si>
  <si>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</si>
  <si>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</si>
  <si>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</si>
  <si>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</si>
  <si>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</si>
  <si>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</si>
  <si>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</si>
  <si>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</si>
  <si>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</si>
  <si>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</si>
  <si>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</si>
  <si>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</si>
  <si>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</si>
  <si>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</si>
  <si>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</si>
  <si>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</si>
  <si>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</si>
  <si>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</si>
  <si>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</si>
  <si>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</si>
  <si>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</si>
  <si>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</si>
  <si>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</si>
  <si>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</si>
  <si>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</si>
  <si>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</si>
  <si>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</si>
  <si>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</si>
  <si>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</si>
  <si>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</si>
  <si>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</si>
  <si>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</si>
  <si>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</si>
  <si>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</si>
  <si>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</si>
  <si>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</si>
  <si>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</si>
  <si>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74003/1</t>
  </si>
  <si>
    <t>INSTALACOES GAS CENTRAL P/ EDIFICIO RESIDENCIAL C/ 4 PAVTOS 16 UNID.  UMA CENTRAL POR BLOCO COM 16 PONTOS</t>
  </si>
  <si>
    <t>MANOMETRO 0 A 200 PSI (0 A 14 KGF/CM2), D = 50MM - FORNECIMENTO E COLOCACAO</t>
  </si>
  <si>
    <t>BOMBA CENTRIFUGA C/ MOTOR ELETRICO TRIFASICO 1CV</t>
  </si>
  <si>
    <t>BOMBA SUBMERSIVEL ELETRICA, TRIFASICA, POTÊNCIA 3,75 HP, DIAMETRO DO ROTOR 90 MM SEMIABERTO, BOCAL DE SAIDA DIAMETRO DE 2 POLEGADAS, HM/Q = 5 M / 61,2 M3/H A 25,5 M / 3,6 M3/H</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</si>
  <si>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</si>
  <si>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</si>
  <si>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</si>
  <si>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</si>
  <si>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</si>
  <si>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</si>
  <si>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</si>
  <si>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</si>
  <si>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</si>
  <si>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</si>
  <si>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</si>
  <si>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</si>
  <si>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</si>
  <si>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</si>
  <si>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</si>
  <si>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</si>
  <si>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PATCH PANEL 48 PORTAS, CATEGORIA 5E - FORNECIMENTO E INSTALAÇÃO. AF_04/2018</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</si>
  <si>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</si>
  <si>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</si>
  <si>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</si>
  <si>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</si>
  <si>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</si>
  <si>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</si>
  <si>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</si>
  <si>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</si>
  <si>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</si>
  <si>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</si>
  <si>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</si>
  <si>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</si>
  <si>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</si>
  <si>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</si>
  <si>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</si>
  <si>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</si>
  <si>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</si>
  <si>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TUBO PVC, SÉRIE R, ÁGUA PLUVIAL, DN 75 MM, FORNECIDO E INSTALADO EM CONDUTORES VERTICAIS DE ÁGUAS PLUVIAIS. AF_12/2014</t>
  </si>
  <si>
    <t>TUBO PVC, SÉRIE R, ÁGUA PLUVIAL, DN 100 MM, FORNECIDO E INSTALADO EM CONDUTORES VERTICAIS DE ÁGUAS PLUVIAIS. AF_12/2014</t>
  </si>
  <si>
    <t>TUBO PVC, SÉRIE R, ÁGUA PLUVIAL, DN 150 MM, FORNECIDO E INSTALADO EM CONDUTORES VERTICAIS DE ÁGUAS PLUVIAIS.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</si>
  <si>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</si>
  <si>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</si>
  <si>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</si>
  <si>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TUBO, CPVC, SOLDÁVEL, DN 35MM, INSTALADO EM RAMAL OU SUB-RAMAL DE ÁGUA  FORNECIMENTO E INSTALAÇÃO.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</si>
  <si>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</si>
  <si>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</si>
  <si>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</si>
  <si>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</si>
  <si>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</si>
  <si>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</si>
  <si>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</si>
  <si>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</si>
  <si>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73MM, INSTALADO EM PRUMADA DE ÁGUA  FORNECIMENTO E INSTALAÇÃO. AF_12/2014</t>
  </si>
  <si>
    <t>TUBO, CPVC, SOLDÁVEL, DN 89MM, INSTALADO EM PRUMADA DE ÁGUA  FORNECIMENTO E INSTALAÇÃO.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</si>
  <si>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</si>
  <si>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</si>
  <si>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</si>
  <si>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</si>
  <si>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</si>
  <si>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TUBO, PVC, SOLDÁVEL, DN 25MM, INSTALADO EM DRENO DE AR-CONDICIONADO - FORNECIMENTO E INSTALAÇÃO. AF_12/2014</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</si>
  <si>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</si>
  <si>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</si>
  <si>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</si>
  <si>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</si>
  <si>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</si>
  <si>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</si>
  <si>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</si>
  <si>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TUBOS DE PVC, SÉRIE R, ÁGUA PLUVIAL, DN 150 MM (INSTALADO EM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</si>
  <si>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</si>
  <si>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</si>
  <si>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</si>
  <si>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</si>
  <si>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</si>
  <si>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</si>
  <si>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</si>
  <si>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</si>
  <si>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</si>
  <si>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</si>
  <si>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</si>
  <si>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</si>
  <si>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</si>
  <si>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</si>
  <si>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</si>
  <si>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</si>
  <si>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</si>
  <si>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</si>
  <si>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</si>
  <si>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</si>
  <si>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</si>
  <si>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</si>
  <si>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</si>
  <si>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</si>
  <si>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</si>
  <si>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</si>
  <si>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</si>
  <si>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</si>
  <si>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</si>
  <si>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</si>
  <si>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</si>
  <si>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</si>
  <si>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50 (2"),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</si>
  <si>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</si>
  <si>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</si>
  <si>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</si>
  <si>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</si>
  <si>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</si>
  <si>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</si>
  <si>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</si>
  <si>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</si>
  <si>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</si>
  <si>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</si>
  <si>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</si>
  <si>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</si>
  <si>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</si>
  <si>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</si>
  <si>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</si>
  <si>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</si>
  <si>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</si>
  <si>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</si>
  <si>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</si>
  <si>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</si>
  <si>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</si>
  <si>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</si>
  <si>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</si>
  <si>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</si>
  <si>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</si>
  <si>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</si>
  <si>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</si>
  <si>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</si>
  <si>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</si>
  <si>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</si>
  <si>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</si>
  <si>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</si>
  <si>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</si>
  <si>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</si>
  <si>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</si>
  <si>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</si>
  <si>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</si>
  <si>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</si>
  <si>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</si>
  <si>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</si>
  <si>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</si>
  <si>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</si>
  <si>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</si>
  <si>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</si>
  <si>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</si>
  <si>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TUBO DE AÇO PRETO SEM COSTURA, CONEXÃO SOLDADA, DN 40 (1 1/2"), INSTALADO EM REDE DE ALIMENTAÇÃO PARA HIDRANTE - FORNECIMENTO E INSTALAÇÃO. AF_12/2015</t>
  </si>
  <si>
    <t>TUBO, PPR, DN 25, CLASSE PN 20,  INSTALADO EM RAMAL OU SUB-RAMAL DE ÁGUA  FORNECIMENTO E INSTALAÇÃO. AF_06/2015</t>
  </si>
  <si>
    <t>TUBO, PPR, DN 25, CLASSE PN 25 INSTALADO EM RAMAL OU SUB-RAMAL DE ÁGUA  FORNECIMENTO E INSTALAÇÃO.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</si>
  <si>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</si>
  <si>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</si>
  <si>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</si>
  <si>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</si>
  <si>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</si>
  <si>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</si>
  <si>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</si>
  <si>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</si>
  <si>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</si>
  <si>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</si>
  <si>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</si>
  <si>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</si>
  <si>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</si>
  <si>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</si>
  <si>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</si>
  <si>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</si>
  <si>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</si>
  <si>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</si>
  <si>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</si>
  <si>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</si>
  <si>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</si>
  <si>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</si>
  <si>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</si>
  <si>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</si>
  <si>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</si>
  <si>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</si>
  <si>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</si>
  <si>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</si>
  <si>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</si>
  <si>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</si>
  <si>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</si>
  <si>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</si>
  <si>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</si>
  <si>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</si>
  <si>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</si>
  <si>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</si>
  <si>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</si>
  <si>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</si>
  <si>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</si>
  <si>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</si>
  <si>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</si>
  <si>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</si>
  <si>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</si>
  <si>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</si>
  <si>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</si>
  <si>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</si>
  <si>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</si>
  <si>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</si>
  <si>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TUBO EM COBRE FLEXÍVEL, DN 1/4, COM ISOLAMENTO, INSTALADO EM RAMAL DE ALIMENTAÇÃO DE AR CONDICIONADO COM CONDENSADORA INDIVIDUAL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</si>
  <si>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</si>
  <si>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</si>
  <si>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</si>
  <si>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</si>
  <si>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</si>
  <si>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</si>
  <si>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</si>
  <si>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</si>
  <si>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</si>
  <si>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</si>
  <si>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</si>
  <si>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</si>
  <si>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</si>
  <si>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</si>
  <si>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</si>
  <si>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</si>
  <si>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</si>
  <si>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</si>
  <si>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</si>
  <si>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</si>
  <si>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</si>
  <si>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</si>
  <si>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</si>
  <si>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</si>
  <si>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</si>
  <si>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</si>
  <si>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</si>
  <si>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</si>
  <si>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</si>
  <si>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</si>
  <si>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</si>
  <si>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</si>
  <si>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</si>
  <si>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</si>
  <si>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</si>
  <si>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</si>
  <si>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</si>
  <si>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</si>
  <si>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</si>
  <si>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</si>
  <si>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UNIAO DE ACO GALVANIZADO 4"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</si>
  <si>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</si>
  <si>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</si>
  <si>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</si>
  <si>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</si>
  <si>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</si>
  <si>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</si>
  <si>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</si>
  <si>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</si>
  <si>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</si>
  <si>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</si>
  <si>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</si>
  <si>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</si>
  <si>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</si>
  <si>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</si>
  <si>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</si>
  <si>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</si>
  <si>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</si>
  <si>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</si>
  <si>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</si>
  <si>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</si>
  <si>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</si>
  <si>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</si>
  <si>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</si>
  <si>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</si>
  <si>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</si>
  <si>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PVC, SOLDÁVEL, DN 20MM, INSTALADO EM RAMAL OU SUB-RAMAL DE ÁGUA - FORNECIMENTO E INSTALAÇÃO. AF_12/2014</t>
  </si>
  <si>
    <t>LUVA DE CORRER, PVC, SOLDÁVEL, DN 20MM, INSTALADO EM RAMAL OU SUB-RAMAL DE ÁGUA - FORNECIMENTO E INSTALAÇÃO. AF_12/2014</t>
  </si>
  <si>
    <t>LUVA DE REDUÇÃO, PVC, SOLDÁVEL, DN 25MM X 20MM, INSTALADO EM RAMAL OU SUB-RAMAL DE ÁGUA - FORNECIMENTO E INSTALAÇÃO. AF_12/2014</t>
  </si>
  <si>
    <t>LUVA COM BUCHA DE LATÃO, PVC, SOLDÁVEL, DN 20MM X 1/2, INSTALADO EM RAMAL OU SUB-RAMAL DE ÁGUA - FORNECIMENTO E INSTALAÇÃO. AF_12/2014</t>
  </si>
  <si>
    <t>UNIÃO, PVC, SOLDÁVEL, DN 20MM,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</si>
  <si>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</si>
  <si>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</si>
  <si>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PVC, SOLDÁVEL, DN 25MM, INSTALADO EM RAMAL OU SUB-RAMAL DE ÁGUA - FORNECIMENTO E INSTALAÇÃO. AF_12/2014</t>
  </si>
  <si>
    <t>LUVA DE CORRER, PVC, SOLDÁVEL, DN 25MM, INSTALADO EM RAMAL OU SUB-RAMAL DE ÁGUA - FORNECIMENTO E INSTALAÇÃO. AF_12/2014</t>
  </si>
  <si>
    <t>LUVA DE REDUÇÃO, PVC, SOLDÁVEL, DN 32MM X 25MM, INSTALADO EM RAMAL OU SUB-RAMAL DE ÁGUA - FORNECIMENTO E INSTALAÇÃO. AF_12/2014</t>
  </si>
  <si>
    <t>LUVA COM BUCHA DE LATÃO, PVC, SOLDÁVEL, DN 25MM X 3/4, INSTALADO EM RAMAL OU SUB-RAMAL DE ÁGUA - FORNECIMENTO E INSTALAÇÃO. AF_12/2014</t>
  </si>
  <si>
    <t>UNIÃO, PVC, SOLDÁVEL, DN 25MM,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</si>
  <si>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</si>
  <si>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</si>
  <si>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</si>
  <si>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PVC, SOLDÁVEL, DN 32MM, INSTALADO EM RAMAL OU SUB-RAMAL DE ÁGUA - FORNECIMENTO E INSTALAÇÃO. AF_12/2014</t>
  </si>
  <si>
    <t>LUVA DE CORRER, PVC, SOLDÁVEL, DN 32MM, INSTALADO EM RAMAL OU SUB-RAMAL DE ÁGUA   FORNECIMENTO E INSTALAÇÃO. AF_12/2014</t>
  </si>
  <si>
    <t>LUVA DE REDUÇÃO, PVC, SOLDÁVEL, DN 40MM X 32MM, INSTALADO EM RAMAL OU SUB-RAMAL DE ÁGUA - FORNECIMENTO E INSTALAÇÃO. AF_12/2014</t>
  </si>
  <si>
    <t>LUVA SOLDÁVEL E COM ROSCA, PVC, SOLDÁVEL, DN 32MM X 1, INSTALADO EM RAMAL OU SUB-RAMAL DE ÁGUA - FORNECIMENTO E INSTALAÇÃO. AF_12/2014</t>
  </si>
  <si>
    <t>UNIÃO, PVC, SOLDÁVEL, DN 32MM,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</si>
  <si>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</si>
  <si>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</si>
  <si>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TE, PVC, SOLDÁVEL, DN 20MM, INSTALADO EM RAMAL OU SUB-RAMAL DE ÁGUA - FORNECIMENTO E INSTALAÇÃO. AF_12/2014</t>
  </si>
  <si>
    <t>TÊ COM BUCHA DE LATÃO NA BOLSA CENTRAL, PVC, SOLDÁVEL, DN 20MM X 1/2, INSTALADO EM RAMAL OU SUB-RAMAL DE ÁGUA - FORNECIMENTO E INSTALAÇÃO. AF_12/2014</t>
  </si>
  <si>
    <t>TE, PVC, SOLDÁVEL, DN 25MM,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</si>
  <si>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</si>
  <si>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</si>
  <si>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TE, PVC, SOLDÁVEL, DN 32MM,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</si>
  <si>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</si>
  <si>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</si>
  <si>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</si>
  <si>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</si>
  <si>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</si>
  <si>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</si>
  <si>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</si>
  <si>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</si>
  <si>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</si>
  <si>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</si>
  <si>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</si>
  <si>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</si>
  <si>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</si>
  <si>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</si>
  <si>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</si>
  <si>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</si>
  <si>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</si>
  <si>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DE REDUÇÃO, PVC, SOLDÁVEL, DN 25MM X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</si>
  <si>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</si>
  <si>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</si>
  <si>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</si>
  <si>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</si>
  <si>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</si>
  <si>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</si>
  <si>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DE REDUÇÃO, PVC, SOLDÁVEL, DN 32MM X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</si>
  <si>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</si>
  <si>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</si>
  <si>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</si>
  <si>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</si>
  <si>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</si>
  <si>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</si>
  <si>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DE REDUÇÃO, PVC, SOLDÁVEL, DN 40MM X 32MM, INSTALADO EM RAMAL DE DISTRIBUIÇÃO DE ÁGUA -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</si>
  <si>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</si>
  <si>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</si>
  <si>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</si>
  <si>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</si>
  <si>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TE, PVC, SOLDÁVEL, DN 20MM, INSTALADO EM RAMAL DE DISTRIBUIÇÃO DE ÁGUA - FORNECIMENTO E INSTALAÇÃO. AF_12/2014</t>
  </si>
  <si>
    <t>TÊ SOLDÁVEL E COM ROSCA NA BOLSA CENTRAL, PVC, SOLDÁVEL, DN 20MM X 1/2, INSTALADO EM RAMAL DE DISTRIBUIÇÃO DE ÁGUA - FORNECIMENTO E INSTALAÇÃO. AF_12/2014</t>
  </si>
  <si>
    <t>TE, PVC, SOLDÁVEL, DN 25MM,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</si>
  <si>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</si>
  <si>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</si>
  <si>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TE, PVC, SOLDÁVEL, DN 32MM,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</si>
  <si>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</si>
  <si>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</si>
  <si>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</si>
  <si>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</si>
  <si>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</si>
  <si>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</si>
  <si>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</si>
  <si>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</si>
  <si>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</si>
  <si>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</si>
  <si>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</si>
  <si>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</si>
  <si>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</si>
  <si>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</si>
  <si>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</si>
  <si>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</si>
  <si>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</si>
  <si>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</si>
  <si>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</si>
  <si>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</si>
  <si>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</si>
  <si>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</si>
  <si>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</si>
  <si>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</si>
  <si>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</si>
  <si>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</si>
  <si>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</si>
  <si>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</si>
  <si>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</si>
  <si>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</si>
  <si>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</si>
  <si>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</si>
  <si>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</si>
  <si>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</si>
  <si>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</si>
  <si>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87 GRAUS E 30 MINUTOS, PVC, SERIE R, ÁGUA PLUVIAL, DN 75 MM, JUNTA ELÁSTICA, FORNECIDO E INSTALADO EM RAMAL DE ENCAMINHAMENTO. AF_12/2014</t>
  </si>
  <si>
    <t>CURVA 45 GRAUS, PVC, SOLDÁVEL, DN 85MM, INSTALADO EM PRUMADA DE ÁGUA - FORNECIMENTO E INSTALAÇÃO. AF_12/2014</t>
  </si>
  <si>
    <t>LUVA, PVC, SOLDÁVEL, DN 25MM, INSTALADO EM PRUMADA DE ÁGUA - FORNECIMENTO E INSTALAÇÃO. AF_12/2014</t>
  </si>
  <si>
    <t>JOELHO 90 GRAUS, PVC, SERIE R, ÁGUA PLUVIAL, DN 100 MM, JUNTA ELÁSTICA, FORNECIDO E INSTALADO EM RAMAL DE ENCAMINHAMENTO. AF_12/2014</t>
  </si>
  <si>
    <t>LUVA DE CORRER, PVC, SOLDÁVEL, DN 25MM, INSTALADO EM PRUMADA DE ÁGUA - FORNECIMENTO E INSTALAÇÃO. AF_12/2014</t>
  </si>
  <si>
    <t>JOELHO 45 GRAUS, PVC, SERIE R, ÁGUA PLUVIAL, DN 100 MM, JUNTA ELÁSTICA, FORNECIDO E INSTALADO EM RAMAL DE ENCAMINHAMENTO. AF_12/2014</t>
  </si>
  <si>
    <t>LUVA DE REDUÇÃO, PVC, SOLDÁVEL, DN 32MM X 25MM, INSTALADO EM PRUMADA DE ÁGUA - FORNECIMENTO E INSTALAÇÃO. AF_12/2014</t>
  </si>
  <si>
    <t>JOELHO 45 GRAUS PARA PÉ DE COLUNA, PVC, SERIE R, ÁGUA PLUVIAL, DN 100 MM, JUNTA ELÁSTICA, FORNECIDO E INSTALADO EM RAMAL DE ENCAMINHAMENTO.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</si>
  <si>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</si>
  <si>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</si>
  <si>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</si>
  <si>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</si>
  <si>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CURVA DE TRANSPOSIÇÃO, PVC, SOLDÁVEL, DN 25MM, INSTALADO EM PRUMADA DE ÁGUA  - FORNECIMENTO E INSTALAÇÃO. AF_12/2014</t>
  </si>
  <si>
    <t>LUVA, PVC, SOLDÁVEL, DN 32MM, INSTALADO EM PRUMADA DE ÁGUA - FORNECIMENTO E INSTALAÇÃO. AF_12/2014</t>
  </si>
  <si>
    <t>LUVA DE CORRER,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</si>
  <si>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</si>
  <si>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</si>
  <si>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</si>
  <si>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</si>
  <si>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LUVA DE CORRER, PVC, SERIE R, ÁGUA PLUVIAL, DN 75 MM, JUNTA ELÁSTICA, FORNECIDO E INSTALADO EM RAMAL DE ENCAMINHAMENTO. AF_12/2014</t>
  </si>
  <si>
    <t>REDUÇÃO EXCÊNTRICA, PVC, SERIE R, ÁGUA PLUVIAL, DN 75 X 50 MM, JUNTA ELÁSTICA, FORNECIDO E INSTALADO EM RAMAL DE ENCAMINHAMENTO. AF_12/2014</t>
  </si>
  <si>
    <t>TÊ DE INSPEÇÃO, PVC, SERIE R, ÁGUA PLUVIAL, DN 75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</si>
  <si>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</si>
  <si>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</si>
  <si>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</si>
  <si>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</si>
  <si>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</si>
  <si>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</si>
  <si>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</si>
  <si>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LUVA, PVC, SOLDÁVEL, DN 40MM, INSTALADO EM PRUMADA DE ÁGUA - FORNECIMENTO E INSTALAÇÃO.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</si>
  <si>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</si>
  <si>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</si>
  <si>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LUVA DE REDUÇÃO, PVC, SOLDÁVEL, DN 40MM X 32MM, INSTALADO EM PRUMADA DE ÁGUA - FORNECIMENTO E INSTALAÇÃO. AF_12/2014</t>
  </si>
  <si>
    <t>JUNÇÃO SIMPLES, PVC, SERIE R, ÁGUA PLUVIAL, DN 50 MM, JUNTA ELÁSTICA, FORNECIDO E INSTALADO EM RAMAL DE ENCAMINHAMENTO.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</si>
  <si>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</si>
  <si>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</si>
  <si>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TÊ, PVC, SERIE R, ÁGUA PLUVIAL, DN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</si>
  <si>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</si>
  <si>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</si>
  <si>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</si>
  <si>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</si>
  <si>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</si>
  <si>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</si>
  <si>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</si>
  <si>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</si>
  <si>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</si>
  <si>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LUVA DE CORRER, PVC, SOLDÁVEL, DN 50MM, INSTALADO EM PRUMADA DE ÁGUA - FORNECIMENTO E INSTALAÇÃO. AF_12/2014</t>
  </si>
  <si>
    <t>LUVA DE REDUÇÃO, PVC, SOLDÁVEL, DN 50MM X 25MM, INSTALADO EM PRUMADA DE ÁGUA   FORNECIMENTO E INSTALAÇÃO.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</si>
  <si>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</si>
  <si>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</si>
  <si>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</si>
  <si>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</si>
  <si>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</si>
  <si>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</si>
  <si>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</si>
  <si>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</si>
  <si>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</si>
  <si>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</si>
  <si>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</si>
  <si>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</si>
  <si>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</si>
  <si>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</si>
  <si>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</si>
  <si>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</si>
  <si>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</si>
  <si>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</si>
  <si>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</si>
  <si>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</si>
  <si>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</si>
  <si>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</si>
  <si>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</si>
  <si>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</si>
  <si>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</si>
  <si>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</si>
  <si>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</si>
  <si>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</si>
  <si>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</si>
  <si>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TÊ DE REDUÇÃO, PVC, SOLDÁVEL, DN 25MM X 20MM,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</si>
  <si>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</si>
  <si>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</si>
  <si>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TÊ DE REDUÇÃO, PVC, SOLDÁVEL, DN 32MM X 25MM, INSTALADO EM PRUMADA DE ÁGUA - FORNECIMENTO E INSTALAÇÃO. AF_12/2014</t>
  </si>
  <si>
    <t>TE, PVC, SOLDÁVEL, DN 40MM, INSTALADO EM PRUMADA DE ÁGUA - FORNECIMENTO E INSTALAÇÃO. AF_12/2014</t>
  </si>
  <si>
    <t>TÊ DE REDUÇÃO, PVC, SOLDÁVEL, DN 40MM X 32MM, INSTALADO EM PRUMADA DE ÁGUA - FORNECIMENTO E INSTALAÇÃO. AF_12/2014</t>
  </si>
  <si>
    <t>TE, PVC, SOLDÁVEL, DN 50MM,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</si>
  <si>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</si>
  <si>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</si>
  <si>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</si>
  <si>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</si>
  <si>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DE REDUÇÃO, PVC, SOLDÁVEL, DN 75MM X 50MM, INSTALADO EM PRUMADA DE ÁGUA - FORNECIMENTO E INSTALAÇÃO. AF_12/2014</t>
  </si>
  <si>
    <t>TE, PVC, SOLDÁVEL, DN 85MM, INSTALADO EM PRUMADA DE ÁGUA - FORNECIMENTO E INSTALAÇÃO. AF_12/2014</t>
  </si>
  <si>
    <t>TE DE REDUÇÃO, PVC, SOLDÁVEL, DN 85MM X 60MM, INSTALADO EM PRUMADA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</si>
  <si>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</si>
  <si>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</si>
  <si>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</si>
  <si>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</si>
  <si>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</si>
  <si>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</si>
  <si>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</si>
  <si>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</si>
  <si>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</si>
  <si>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</si>
  <si>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</si>
  <si>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</si>
  <si>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CPVC, SOLDÁVEL, DN 15MM,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</si>
  <si>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</si>
  <si>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</si>
  <si>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</si>
  <si>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</si>
  <si>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</si>
  <si>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</si>
  <si>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</si>
  <si>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</si>
  <si>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</si>
  <si>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</si>
  <si>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</si>
  <si>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</si>
  <si>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</si>
  <si>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</si>
  <si>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</si>
  <si>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</si>
  <si>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</si>
  <si>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</si>
  <si>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</si>
  <si>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</si>
  <si>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</si>
  <si>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</si>
  <si>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</si>
  <si>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</si>
  <si>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</si>
  <si>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</si>
  <si>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</si>
  <si>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</si>
  <si>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</si>
  <si>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</si>
  <si>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</si>
  <si>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</si>
  <si>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</si>
  <si>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</si>
  <si>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</si>
  <si>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</si>
  <si>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</si>
  <si>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TE, CPVC, SOLDÁVEL, DN 15MM, INSTALADO EM RAMAL OU SUB-RAMAL DE ÁGUA - FORNECIMENTO E INSTALAÇÃO.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</si>
  <si>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</si>
  <si>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</si>
  <si>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</si>
  <si>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</si>
  <si>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</si>
  <si>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TE, CPVC, SOLDÁVEL, DN 22MM, INSTALADO EM RAMAL OU SUB-RAMAL DE ÁGUA - FORNECIMENTO E INSTALAÇÃO.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</si>
  <si>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</si>
  <si>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</si>
  <si>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</si>
  <si>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</si>
  <si>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</si>
  <si>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TE MISTURADOR DE TRANSIÇÃO, CPVC, SOLDÁVEL, DN 22MM X 3/4",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</si>
  <si>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</si>
  <si>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</si>
  <si>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</si>
  <si>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</si>
  <si>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</si>
  <si>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</si>
  <si>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</si>
  <si>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</si>
  <si>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</si>
  <si>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</si>
  <si>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</si>
  <si>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</si>
  <si>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</si>
  <si>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</si>
  <si>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</si>
  <si>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</si>
  <si>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</si>
  <si>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</si>
  <si>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</si>
  <si>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</si>
  <si>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</si>
  <si>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</si>
  <si>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</si>
  <si>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</si>
  <si>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</si>
  <si>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</si>
  <si>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</si>
  <si>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</si>
  <si>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</si>
  <si>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</si>
  <si>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</si>
  <si>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ADAPTADOR, CPVC, SOLDÁVEL, DN 22MM, INSTALADO EM RAMAL DE DISTRIBUIÇÃO DE ÁGUA   FORNECIMENTO E INSTALAÇÃO. AF_12/2014</t>
  </si>
  <si>
    <t>CURVA CURTA 90 GRAUS, PVC, SERIE NORMAL, ESGOTO PREDIAL, DN 100 MM, JUNTA ELÁSTICA, FORNECIDO E INSTALADO EM RAMAL DE DESCARGA OU RAMAL DE ESGOTO SANITÁRIO. AF_12/2014</t>
  </si>
  <si>
    <t>CURVA DE TRANSPOSIÇÃO, CPVC, SOLDÁVEL, DN 22MM, INSTALADO EM RAMAL DE DISTRIBUIÇÃO DE ÁGUA   FORNECIMENTO E INSTALAÇÃO.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</si>
  <si>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</si>
  <si>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</si>
  <si>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</si>
  <si>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</si>
  <si>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</si>
  <si>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</si>
  <si>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</si>
  <si>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UNIÃO,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</si>
  <si>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</si>
  <si>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</si>
  <si>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</si>
  <si>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</si>
  <si>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</si>
  <si>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</si>
  <si>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BUCHA DE REDUÇÃO, CPVC, SOLDÁVEL, DN35MM X 28MM, INSTALADO EM RAMAL DE DISTRIBUIÇÃO DE ÁGUA - FORNECIMENTO E INSTALAÇÃO. AF_12/2014</t>
  </si>
  <si>
    <t>TE, CPVC, SOLDÁVEL, DN 22MM, INSTALADO EM RAMAL DE DISTRIBUIÇÃO DE ÁGUA - FORNECIMENTO E INSTALAÇÃO. AF_12/2014</t>
  </si>
  <si>
    <t>TE DE TRANSIÇÃO, CPVC, SOLDÁVEL, DN 22MM X 1/2 , INSTALADO EM RAMAL DE DISTRIBUIÇÃO DE ÁGUA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</si>
  <si>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</si>
  <si>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</si>
  <si>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TÊ, CPVC, SOLDÁVEL, DN35MM, INSTALADO EM RAMAL DE DISTRIBUIÇÃO DE ÁGUA - FORNECIMENTO E INSTALAÇÃO. AF_12/2014</t>
  </si>
  <si>
    <t>TUBO, CPVC, SOLDÁVEL, DN 54MM, INSTALADO EM PRUMADA DE ÁGUA  FORNECIMENTO E INSTALAÇÃO. AF_12/2014</t>
  </si>
  <si>
    <t>LUVA SIMPLES, PVC, SERIE NORMAL, ESGOTO PREDIAL, DN 75 MM, JUNTA ELÁSTICA, FORNECIDO E INSTALADO EM RAMAL DE DESCARGA OU RAMAL DE ESGOTO SANITÁRIO.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</si>
  <si>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</si>
  <si>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</si>
  <si>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</si>
  <si>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</si>
  <si>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45 GRAUS, CPVC, SOLDÁVEL, DN 35MM, INSTALADO EM PRUMADA DE ÁGUA - FORNECIMENTO E INSTALAÇÃO.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</si>
  <si>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</si>
  <si>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</si>
  <si>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</si>
  <si>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</si>
  <si>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</si>
  <si>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</si>
  <si>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</si>
  <si>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</si>
  <si>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</si>
  <si>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</si>
  <si>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</si>
  <si>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</si>
  <si>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</si>
  <si>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</si>
  <si>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</si>
  <si>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</si>
  <si>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</si>
  <si>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</si>
  <si>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</si>
  <si>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</si>
  <si>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</si>
  <si>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</si>
  <si>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</si>
  <si>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</si>
  <si>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</si>
  <si>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</si>
  <si>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</si>
  <si>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</si>
  <si>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</si>
  <si>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</si>
  <si>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</si>
  <si>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</si>
  <si>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</si>
  <si>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</si>
  <si>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</si>
  <si>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</si>
  <si>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</si>
  <si>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</si>
  <si>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</si>
  <si>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</si>
  <si>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</si>
  <si>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</si>
  <si>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</si>
  <si>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</si>
  <si>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</si>
  <si>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</si>
  <si>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</si>
  <si>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</si>
  <si>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</si>
  <si>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</si>
  <si>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</si>
  <si>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</si>
  <si>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</si>
  <si>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</si>
  <si>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</si>
  <si>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</si>
  <si>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</si>
  <si>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</si>
  <si>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</si>
  <si>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</si>
  <si>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</si>
  <si>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</si>
  <si>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</si>
  <si>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</si>
  <si>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</si>
  <si>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</si>
  <si>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</si>
  <si>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</si>
  <si>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</si>
  <si>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</si>
  <si>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</si>
  <si>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</si>
  <si>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</si>
  <si>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</si>
  <si>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</si>
  <si>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</si>
  <si>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</si>
  <si>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</si>
  <si>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LUVA, PVC, SOLDÁVEL, DN 25MM, INSTALADO EM DRENO DE AR-CONDICIONADO - FORNECIMENTO E INSTALAÇÃO. AF_12/2014</t>
  </si>
  <si>
    <t>TE, PVC, SOLDÁVEL, DN 25MM, INSTALADO EM DRENO DE AR-CONDICIONADO - FORNECIMENTO E INSTALAÇÃO.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</si>
  <si>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</si>
  <si>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</si>
  <si>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</si>
  <si>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</si>
  <si>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</si>
  <si>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BUCHA DE REDUÇÃO, PVC, SOLDÁVEL, DN 40MM X 32MM, INSTALADO EM RAMAL OU SUB-RAMAL DE ÁGUA - FORNECIMENTO E INSTALAÇÃO. AF_03/2015</t>
  </si>
  <si>
    <t>COTOVELO EM COBRE, DN 22 MM, 90 GRAUS, SEM ANEL DE SOLDA, INSTALADO EM PRUMADA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</si>
  <si>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</si>
  <si>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</si>
  <si>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</si>
  <si>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</si>
  <si>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</si>
  <si>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</si>
  <si>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</si>
  <si>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</si>
  <si>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</si>
  <si>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</si>
  <si>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</si>
  <si>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</si>
  <si>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</si>
  <si>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</si>
  <si>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</si>
  <si>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</si>
  <si>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</si>
  <si>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</si>
  <si>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</si>
  <si>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</si>
  <si>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</si>
  <si>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</si>
  <si>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</si>
  <si>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</si>
  <si>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</si>
  <si>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</si>
  <si>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</si>
  <si>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</si>
  <si>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</si>
  <si>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</si>
  <si>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</si>
  <si>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</si>
  <si>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</si>
  <si>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</si>
  <si>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</si>
  <si>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NIPLE, EM FERRO GALVANIZADO, DN 50 (2"),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</si>
  <si>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</si>
  <si>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</si>
  <si>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</si>
  <si>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NIPLE, EM FERRO GALVANIZADO, DN 80 (3"), CONEXÃO ROSQUEADA, INSTALADO EM PRUMADAS - FORNECIMENTO E INSTALAÇÃO. AF_12/2015</t>
  </si>
  <si>
    <t>LUVA,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</si>
  <si>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</si>
  <si>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</si>
  <si>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</si>
  <si>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</si>
  <si>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</si>
  <si>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</si>
  <si>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</si>
  <si>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</si>
  <si>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</si>
  <si>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</si>
  <si>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</si>
  <si>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</si>
  <si>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</si>
  <si>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</si>
  <si>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</si>
  <si>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</si>
  <si>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</si>
  <si>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</si>
  <si>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</si>
  <si>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</si>
  <si>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</si>
  <si>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</si>
  <si>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</si>
  <si>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</si>
  <si>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</si>
  <si>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</si>
  <si>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</si>
  <si>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</si>
  <si>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</si>
  <si>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</si>
  <si>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</si>
  <si>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</si>
  <si>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</si>
  <si>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</si>
  <si>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</si>
  <si>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</si>
  <si>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</si>
  <si>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</si>
  <si>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</si>
  <si>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</si>
  <si>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</si>
  <si>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</si>
  <si>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</si>
  <si>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</si>
  <si>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</si>
  <si>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</si>
  <si>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</si>
  <si>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</si>
  <si>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</si>
  <si>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</si>
  <si>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</si>
  <si>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</si>
  <si>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</si>
  <si>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</si>
  <si>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</si>
  <si>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</si>
  <si>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</si>
  <si>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</si>
  <si>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</si>
  <si>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</si>
  <si>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</si>
  <si>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</si>
  <si>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</si>
  <si>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</si>
  <si>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</si>
  <si>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</si>
  <si>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</si>
  <si>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</si>
  <si>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</si>
  <si>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NIPLE, EM FERRO GALVANIZADO, CONEXÃO ROSQUEADA, DN 15 (1/2"), INSTALADO EM RAMAIS E SUB-RAMAIS DE GÁS - FORNECIMENTO E INSTALAÇÃO. AF_12/2015</t>
  </si>
  <si>
    <t>LUVA,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</si>
  <si>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</si>
  <si>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</si>
  <si>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</si>
  <si>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</si>
  <si>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</si>
  <si>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</si>
  <si>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</si>
  <si>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</si>
  <si>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</si>
  <si>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</si>
  <si>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</si>
  <si>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</si>
  <si>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TÊ, EM FERRO GALVANIZADO, CONEXÃO ROSQUEADA, DN 25 (1"), INSTALADO EM RAMAIS E SUB-RAMAIS DE GÁS - FORNECIMENTO E INSTALAÇÃO. AF_12/2015</t>
  </si>
  <si>
    <t>UNIÃO, EM FERRO GALVANIZADO, DN 50 (2"), CONEXÃO ROSQUEADA, INSTALADO EM PRUMADAS - FORNECIMENTO E INSTALAÇÃO. AF_12/2015</t>
  </si>
  <si>
    <t>UNIÃO, EM FERRO GALVANIZADO, DN 65 (2 1/2"), CONEXÃO ROSQUEADA, INSTALADO EM PRUMADAS - FORNECIMENTO E INSTALAÇÃO. AF_12/2015</t>
  </si>
  <si>
    <t>UNIÃO, EM FERRO GALVANIZADO, DN 80 (3"),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</si>
  <si>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</si>
  <si>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</si>
  <si>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</si>
  <si>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</si>
  <si>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</si>
  <si>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</si>
  <si>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</si>
  <si>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</si>
  <si>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</si>
  <si>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</si>
  <si>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</si>
  <si>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</si>
  <si>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</si>
  <si>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</si>
  <si>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UNIÃO, EM FERRO GALVANIZADO, CONEXÃO ROSQUEADA, DN 25 (1"), INSTALADO EM RAMAIS E SUB-RAMAIS DE GÁS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</si>
  <si>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</si>
  <si>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</si>
  <si>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X 1",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</si>
  <si>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</si>
  <si>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</si>
  <si>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</si>
  <si>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</si>
  <si>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</si>
  <si>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</si>
  <si>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</si>
  <si>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</si>
  <si>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</si>
  <si>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</si>
  <si>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</si>
  <si>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</si>
  <si>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</si>
  <si>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</si>
  <si>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</si>
  <si>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</si>
  <si>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</si>
  <si>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</si>
  <si>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</si>
  <si>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</si>
  <si>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</si>
  <si>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</si>
  <si>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</si>
  <si>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</si>
  <si>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</si>
  <si>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</si>
  <si>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</si>
  <si>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</si>
  <si>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</si>
  <si>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</si>
  <si>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</si>
  <si>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</si>
  <si>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</si>
  <si>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</si>
  <si>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LUVA DE REDUÇÃO, EM FERRO GALVANIZADO, 3" X 2", CONEXÃO ROSQUEADA, INSTALADO EM REDE DE ALIMENTAÇÃO PARA SPRINKLER - FORNECIMENTO E INSTALAÇÃO. AF_12/2015</t>
  </si>
  <si>
    <t>LUVA DE REDUÇÃO, EM FERRO GALVANIZADO, 3/4" X 1/2", CONEXÃO ROSQUEADA, INSTALADO EM RAMAIS E SUB-RAMAIS DE GÁS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</si>
  <si>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</si>
  <si>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</si>
  <si>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</si>
  <si>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</si>
  <si>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</si>
  <si>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</si>
  <si>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</si>
  <si>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</si>
  <si>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</si>
  <si>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</si>
  <si>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</si>
  <si>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</si>
  <si>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</si>
  <si>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</si>
  <si>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</si>
  <si>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</si>
  <si>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</si>
  <si>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</si>
  <si>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</si>
  <si>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</si>
  <si>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</si>
  <si>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</si>
  <si>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</si>
  <si>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</si>
  <si>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</si>
  <si>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</si>
  <si>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</si>
  <si>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</si>
  <si>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</si>
  <si>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</si>
  <si>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</si>
  <si>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</si>
  <si>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</si>
  <si>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</si>
  <si>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</si>
  <si>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</si>
  <si>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</si>
  <si>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</si>
  <si>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</si>
  <si>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</si>
  <si>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</si>
  <si>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</si>
  <si>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</si>
  <si>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</si>
  <si>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</si>
  <si>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</si>
  <si>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</si>
  <si>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</si>
  <si>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</si>
  <si>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</si>
  <si>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</si>
  <si>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</si>
  <si>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</si>
  <si>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</si>
  <si>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</si>
  <si>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</si>
  <si>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</si>
  <si>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</si>
  <si>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</si>
  <si>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</si>
  <si>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</si>
  <si>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</si>
  <si>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</si>
  <si>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</si>
  <si>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</si>
  <si>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</si>
  <si>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</si>
  <si>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</si>
  <si>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</si>
  <si>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</si>
  <si>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</si>
  <si>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</si>
  <si>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</si>
  <si>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</si>
  <si>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</si>
  <si>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</si>
  <si>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</si>
  <si>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</si>
  <si>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</si>
  <si>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</si>
  <si>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</si>
  <si>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</si>
  <si>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</si>
  <si>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</si>
  <si>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</si>
  <si>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</si>
  <si>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</si>
  <si>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</si>
  <si>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</si>
  <si>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</si>
  <si>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</si>
  <si>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</si>
  <si>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</si>
  <si>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</si>
  <si>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</si>
  <si>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</si>
  <si>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</si>
  <si>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</si>
  <si>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</si>
  <si>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</si>
  <si>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</si>
  <si>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</si>
  <si>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</si>
  <si>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</si>
  <si>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</si>
  <si>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</si>
  <si>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</si>
  <si>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</si>
  <si>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</si>
  <si>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</si>
  <si>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</si>
  <si>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</si>
  <si>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</si>
  <si>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</si>
  <si>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</si>
  <si>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</si>
  <si>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</si>
  <si>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</si>
  <si>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</si>
  <si>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</si>
  <si>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</si>
  <si>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</si>
  <si>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</si>
  <si>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</si>
  <si>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</si>
  <si>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</si>
  <si>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</si>
  <si>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</si>
  <si>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</si>
  <si>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</si>
  <si>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</si>
  <si>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</si>
  <si>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</si>
  <si>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</si>
  <si>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</si>
  <si>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</si>
  <si>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</si>
  <si>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</si>
  <si>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</si>
  <si>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</si>
  <si>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</si>
  <si>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</si>
  <si>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</si>
  <si>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</si>
  <si>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</si>
  <si>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</si>
  <si>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</si>
  <si>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</si>
  <si>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</si>
  <si>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</si>
  <si>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</si>
  <si>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</si>
  <si>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</si>
  <si>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</si>
  <si>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</si>
  <si>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</si>
  <si>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</si>
  <si>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</si>
  <si>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</si>
  <si>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</si>
  <si>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</si>
  <si>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</si>
  <si>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</si>
  <si>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</si>
  <si>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</si>
  <si>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</si>
  <si>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</si>
  <si>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</si>
  <si>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</si>
  <si>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</si>
  <si>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</si>
  <si>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</si>
  <si>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</si>
  <si>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</si>
  <si>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</si>
  <si>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</si>
  <si>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</si>
  <si>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</si>
  <si>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</si>
  <si>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</si>
  <si>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</si>
  <si>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</si>
  <si>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</si>
  <si>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</si>
  <si>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</si>
  <si>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</si>
  <si>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</si>
  <si>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</si>
  <si>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</si>
  <si>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</si>
  <si>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</si>
  <si>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</si>
  <si>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</si>
  <si>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</si>
  <si>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</si>
  <si>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</si>
  <si>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</si>
  <si>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</si>
  <si>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</si>
  <si>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</si>
  <si>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LUVA, CPVC, SOLDÁVEL, DN 73 MM, INSTALADO EM RESERVAÇÃO DE ÁGUA DE EDIFICAÇÃO QUE POSSUA RESERVATÓRIO DE FIBRA/FIBROCIMENTO  FORNECIMENTO E INSTALAÇÃO. AF_06/2016</t>
  </si>
  <si>
    <t>ADAPTADOR COM FLANGES LIVRES, PVC, SOLDÁVEL LONGO, DN  25 MM X 3/4 , INSTALADO EM RESERVAÇÃO DE ÁGUA DE EDIFICAÇÃO QUE POSSUA RESERVATÓRIO DE FIBRA/FIBROCIMENTO    FORNECIMENTO E INSTALAÇÃO. AF_06/2016</t>
  </si>
  <si>
    <t>LUVA COM BUCHA DE LATÃO, PVC, SOLDÁVEL, DN 32MM X 1 , INSTALADO EM RAMAL DE DISTRIBUIÇÃO DE ÁGUA   FORNECIMENTO E INSTALAÇÃO. AF_12/2014</t>
  </si>
  <si>
    <t>LUVA SIMPLES, PVC, SÉRIE NORMAL, ESGOTO PREDIAL, DN 150 MM, JUNTA ELÁSTICA, FORNECIDO E INSTALADO EM SUBCOLETOR AÉREO DE ESGOTO SANITÁRIO. AF_12/2014</t>
  </si>
  <si>
    <t>CURVA 90 GRAUS, PVC, SERIE R, ÁGUA PLUVIAL, DN 100 MM, JUNTA ELÁSTICA, FORNECIDO E INSTALADO EM RAMAL DE ENCAMINHAMENTO. AF_12/2014</t>
  </si>
  <si>
    <t>CURVA 90 GRAUS, PVC, SERIE R, ÁGUA PLUVIAL, DN 100 MM, JUNTA ELÁSTICA, FORNECIDO E INSTALADO EM CONDUTORES VERTICAIS DE ÁGUAS PLUVIAIS. AF_12/2014</t>
  </si>
  <si>
    <t>SPRINKLER TIPO PENDENTE, 68 °C, UNIÃO POR ROSCA DN 15 (1/2") - FORNECIMENTO E INSTALAÇÃO. AF_12/2015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</si>
  <si>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</si>
  <si>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</si>
  <si>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</si>
  <si>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</si>
  <si>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</si>
  <si>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</si>
  <si>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</si>
  <si>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</si>
  <si>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</si>
  <si>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</si>
  <si>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</si>
  <si>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</si>
  <si>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</si>
  <si>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</si>
  <si>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</si>
  <si>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</si>
  <si>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</si>
  <si>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</si>
  <si>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</si>
  <si>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</si>
  <si>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</si>
  <si>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</si>
  <si>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</si>
  <si>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</si>
  <si>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</si>
  <si>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</si>
  <si>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</si>
  <si>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</si>
  <si>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</si>
  <si>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</si>
  <si>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</si>
  <si>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</si>
  <si>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</si>
  <si>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</si>
  <si>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</si>
  <si>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</si>
  <si>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</si>
  <si>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</si>
  <si>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</si>
  <si>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</si>
  <si>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</si>
  <si>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</si>
  <si>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</si>
  <si>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</si>
  <si>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</si>
  <si>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</si>
  <si>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</si>
  <si>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</si>
  <si>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</si>
  <si>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</si>
  <si>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</si>
  <si>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</si>
  <si>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</si>
  <si>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</si>
  <si>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</si>
  <si>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</si>
  <si>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</si>
  <si>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</si>
  <si>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</si>
  <si>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</si>
  <si>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</si>
  <si>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</si>
  <si>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</si>
  <si>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</si>
  <si>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</si>
  <si>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</si>
  <si>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</si>
  <si>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</si>
  <si>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</si>
  <si>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</si>
  <si>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</si>
  <si>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</si>
  <si>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</si>
  <si>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</si>
  <si>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</si>
  <si>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</si>
  <si>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</si>
  <si>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</si>
  <si>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</si>
  <si>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</si>
  <si>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</si>
  <si>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</si>
  <si>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</si>
  <si>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</si>
  <si>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</si>
  <si>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</si>
  <si>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</si>
  <si>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</si>
  <si>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</si>
  <si>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</si>
  <si>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</si>
  <si>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</si>
  <si>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</si>
  <si>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</si>
  <si>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</si>
  <si>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</si>
  <si>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</si>
  <si>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</si>
  <si>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</si>
  <si>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</si>
  <si>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</si>
  <si>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</si>
  <si>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</si>
  <si>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</si>
  <si>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</si>
  <si>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</si>
  <si>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</si>
  <si>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</si>
  <si>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</si>
  <si>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</si>
  <si>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</si>
  <si>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</si>
  <si>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</si>
  <si>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</si>
  <si>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</si>
  <si>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</si>
  <si>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</si>
  <si>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</si>
  <si>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</si>
  <si>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</si>
  <si>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</si>
  <si>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</si>
  <si>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</si>
  <si>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</si>
  <si>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</si>
  <si>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</si>
  <si>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</si>
  <si>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</si>
  <si>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</si>
  <si>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</si>
  <si>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</si>
  <si>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</si>
  <si>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</si>
  <si>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</si>
  <si>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</si>
  <si>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</si>
  <si>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</si>
  <si>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</si>
  <si>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</si>
  <si>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</si>
  <si>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</si>
  <si>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</si>
  <si>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</si>
  <si>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</si>
  <si>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</si>
  <si>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</si>
  <si>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</si>
  <si>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</si>
  <si>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</si>
  <si>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</si>
  <si>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</si>
  <si>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</si>
  <si>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</si>
  <si>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</si>
  <si>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</si>
  <si>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</si>
  <si>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</si>
  <si>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</si>
  <si>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</si>
  <si>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</si>
  <si>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</si>
  <si>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</si>
  <si>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</si>
  <si>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</si>
  <si>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</si>
  <si>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</si>
  <si>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</si>
  <si>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</si>
  <si>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</si>
  <si>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</si>
  <si>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</si>
  <si>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</si>
  <si>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</si>
  <si>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</si>
  <si>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</si>
  <si>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</si>
  <si>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</si>
  <si>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</si>
  <si>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</si>
  <si>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</si>
  <si>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</si>
  <si>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</si>
  <si>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</si>
  <si>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</si>
  <si>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</si>
  <si>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</si>
  <si>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</si>
  <si>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</si>
  <si>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</si>
  <si>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</si>
  <si>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</si>
  <si>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</si>
  <si>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</si>
  <si>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</si>
  <si>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</si>
  <si>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</si>
  <si>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</si>
  <si>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</si>
  <si>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</si>
  <si>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</si>
  <si>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</si>
  <si>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</si>
  <si>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</si>
  <si>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</si>
  <si>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</si>
  <si>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</si>
  <si>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</si>
  <si>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</si>
  <si>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</si>
  <si>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</si>
  <si>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</si>
  <si>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</si>
  <si>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</si>
  <si>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</si>
  <si>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</si>
  <si>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</si>
  <si>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</si>
  <si>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</si>
  <si>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</si>
  <si>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</si>
  <si>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</si>
  <si>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</si>
  <si>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</si>
  <si>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</si>
  <si>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</si>
  <si>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</si>
  <si>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</si>
  <si>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</si>
  <si>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</si>
  <si>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</si>
  <si>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</si>
  <si>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</si>
  <si>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</si>
  <si>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</si>
  <si>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</si>
  <si>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</si>
  <si>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</si>
  <si>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</si>
  <si>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</si>
  <si>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</si>
  <si>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</si>
  <si>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</si>
  <si>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</si>
  <si>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</si>
  <si>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</si>
  <si>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</si>
  <si>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</si>
  <si>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</si>
  <si>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</si>
  <si>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</si>
  <si>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</si>
  <si>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</si>
  <si>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</si>
  <si>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</si>
  <si>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</si>
  <si>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</si>
  <si>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</si>
  <si>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</si>
  <si>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</si>
  <si>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</si>
  <si>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</si>
  <si>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</si>
  <si>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</si>
  <si>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</si>
  <si>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</si>
  <si>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</si>
  <si>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</si>
  <si>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</si>
  <si>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</si>
  <si>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</si>
  <si>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</si>
  <si>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</si>
  <si>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</si>
  <si>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</si>
  <si>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CONECTOR EM BRONZE/LATÃO, DN 22 MM X 1/2", SEM ANEL DE SOLDA, BOLSA X ROSCA F, INSTALADO EM PRUMADA  FORNECIMENTO E INSTALAÇÃO. AF_01/2016</t>
  </si>
  <si>
    <t>TAMPA DE CONCRETO ARMADO 60X60X5CM PARA CAIXA</t>
  </si>
  <si>
    <t>74166/1</t>
  </si>
  <si>
    <t>CAIXA DE INSPEÇÃO EM CONCRETO PRÉ-MOLDADO DN 60CM COM TAMPA H= 60CM - FORNECIMENTO E INSTALACAO</t>
  </si>
  <si>
    <t>74166/2</t>
  </si>
  <si>
    <t>CAIXA DE INSPECAO EM ANEL DE CONCRETO PRE MOLDADO, COM 950MM DE ALTURA TOTAL. ANEIS COM ESP=50MM, DIAM.=600MM. EXCLUSIVE TAMPAO E ESCAVACAO - FORNECIMENTO E INSTALACAO</t>
  </si>
  <si>
    <t>CAIXA D´ÁGUA EM POLIETILENO, 1000 LITROS, COM ACESSÓRIOS</t>
  </si>
  <si>
    <t>CAIXA D´AGUA EM POLIETILENO, 500 LITROS, COM ACESSÓRIOS</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</si>
  <si>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</si>
  <si>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</si>
  <si>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</si>
  <si>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</si>
  <si>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</si>
  <si>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</si>
  <si>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</si>
  <si>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</si>
  <si>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</si>
  <si>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</si>
  <si>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</si>
  <si>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</si>
  <si>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</si>
  <si>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</si>
  <si>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</si>
  <si>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</si>
  <si>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CAIXA SIFONADA, PVC, DN 100 X 100 X 50 MM, FORNECIDA E INSTALADA EM RAMAIS DE ENCAMINHAMENTO DE ÁGUA PLUVIAL. AF_12/2014</t>
  </si>
  <si>
    <t>CAIXA SIFONADA, PVC, DN 150 X 185 X 75 MM, FORNECIDA E INSTALADA EM RAMAIS DE ENCAMINHAMENTO DE ÁGUA PLUVIAL. AF_12/2014</t>
  </si>
  <si>
    <t>RALO SIFONADO, PVC, DN 100 X 40 MM, JUNTA SOLDÁVEL, FORNECIDO E INSTALADO EM RAMAIS DE ENCAMINHAMENTO DE ÁGUA PLUVIAL.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</si>
  <si>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</si>
  <si>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</si>
  <si>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</si>
  <si>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RALO SECO, PVC, DN 100 X 40 MM, JUNTA SOLDÁVEL, FORNECIDO E INSTALADO EM RAMAL DE DESCARGA OU EM RAMAL DE ESGOTO SANITÁRIO. AF_12/2014</t>
  </si>
  <si>
    <t>VASO SANITARIO INFANTIL SIFONADO, PARA VALVULA DE DESCARGA, EM LOUCA BRANCA, COM ACESSORIOS, INCLUSIVE ASSENTO PLASTICO, BOLSA DE BORRACHA PARA LIGACAO, TUBO PVC LIGACAO - FORNECIMENTO E INSTALACAO</t>
  </si>
  <si>
    <t>74234/1</t>
  </si>
  <si>
    <t>MICTORIO SIFONADO DE LOUCA BRANCA COM PERTENCES, COM REGISTRO DE PRESSAO 1/2" COM CANOPLA CROMADA ACABAMENTO SIMPLES E CONJUNTO PARA FIXACAO  - FORNECIMENTO E INSTALACAO</t>
  </si>
  <si>
    <t>TANQUE DE LOUÇA BRANCA COM COLUNA, 30L OU EQUIVALENTE - FORNECIMENTO E INSTALAÇÃO. AF_12/2013</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</si>
  <si>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</si>
  <si>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</si>
  <si>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</si>
  <si>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1.1/2" X 1.1/2" PARA TANQUE OU LAVATÓRIO, COM OU SEM LADRÃO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</si>
  <si>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</si>
  <si>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</si>
  <si>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</si>
  <si>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</si>
  <si>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</si>
  <si>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</si>
  <si>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</si>
  <si>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</si>
  <si>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</si>
  <si>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</si>
  <si>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VASO SANITÁRIO SIFONADO COM CAIXA ACOPLADA LOUÇA BRANCA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</si>
  <si>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</si>
  <si>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</si>
  <si>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</si>
  <si>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</si>
  <si>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</si>
  <si>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</si>
  <si>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</si>
  <si>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</si>
  <si>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</si>
  <si>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</si>
  <si>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</si>
  <si>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TORNEIRA CROMADA DE MESA, 1/2" OU 3/4", PARA LAVATÓRIO, PADRÃO POPULAR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</si>
  <si>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</si>
  <si>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</si>
  <si>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</si>
  <si>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</si>
  <si>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</si>
  <si>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POPULAR - FORNECIMENTO E INSTALAÇÃO. AF_12/2013</t>
  </si>
  <si>
    <t>TORNEIRA CROMADA 1/2" OU 3/4" PARA TANQUE, PADRÃO MÉDIO - FORNECIMENTO E INSTALAÇÃO. AF_12/2013</t>
  </si>
  <si>
    <t>TORNEIRA CROMADA DE MESA, 1/2" OU 3/4", PARA LAVATÓRIO, PADRÃO MÉDIO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</si>
  <si>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</si>
  <si>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</si>
  <si>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METAL CROMADO PADRÃO POPULAR - FORNECIMENTO E INSTALAÇÃO. AF_12/2013</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</si>
  <si>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</si>
  <si>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</si>
  <si>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</si>
  <si>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</si>
  <si>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</si>
  <si>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</si>
  <si>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</si>
  <si>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</si>
  <si>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</si>
  <si>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</si>
  <si>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</si>
  <si>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</si>
  <si>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</si>
  <si>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</si>
  <si>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</si>
  <si>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</si>
  <si>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</si>
  <si>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</si>
  <si>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</si>
  <si>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</si>
  <si>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</si>
  <si>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</si>
  <si>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</si>
  <si>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BANCADA MÁRMORE BRANCO POLIDO 0,50X0,60M, INCLUSO CUBA DE EMBUTIR OVAL EM LOUÇA BRANCA 35 X 50CM, VÁLVULA, SIFÃO TIPO GARRAFA E ENGATE FLEXÍVEL 40CM EM METAL CROMADO E APARELHO MISTURADOR DE MESA, PADRÃO MÉDIO - FORNECIMENTO E INSTALAÇÃO. AF_12/2013</t>
  </si>
  <si>
    <t>SABONETEIRA DE SOBREPOR (FIXADA NA PAREDE), TIPO CONCHA, EM ACO INOXIDAVEL - FORNECIMENTO E INSTALACAO</t>
  </si>
  <si>
    <t>BANCADA GRANITO CINZA POLIDO 0,50 X 0,60M, INCL. CUBA DE EMBUTIR OVAL LOUÇA BRANCA 35 X 50CM, VÁLVULA METAL CROMADO, SIFÃO FLEXÍVEL PVC, ENGATE 30CM FLEXÍVEL PLÁSTICO E TORNEIRA CROMADA DE MESA, PADRÃO POPULAR - FORNEC. E INSTALAÇÃO. AF_12/2013</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</si>
  <si>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</si>
  <si>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</si>
  <si>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VASO SANITARIO SIFONADO CONVENCIONAL COM  LOUÇA BRANCA - FORNECIMENTO E INSTALAÇÃO. AF_10/2016</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</si>
  <si>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</si>
  <si>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</si>
  <si>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</si>
  <si>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PORTA TOALHA ROSTO EM METAL CROMADO, TIPO ARGOLA, INCLUSO FIXAÇÃO. AF_10/2016</t>
  </si>
  <si>
    <t>PORTA TOALHA BANHO EM METAL CROMADO, TIPO BARRA, INCLUSO FIXAÇÃO. AF_10/2016</t>
  </si>
  <si>
    <t>PAPELEIRA DE PAREDE EM METAL CROMADO SEM TAMPA, INCLUSO FIXAÇÃO. AF_10/2016</t>
  </si>
  <si>
    <t>SABONETEIRA DE PAREDE EM METAL CROMADO, INCLUSO FIXAÇÃO. AF_10/2016</t>
  </si>
  <si>
    <t>KIT DE ACESSORIOS PARA BANHEIRO EM METAL CROMADO, 5 PECAS, INCLUSO FIXAÇÃO. AF_10/2016</t>
  </si>
  <si>
    <t>SABONETEIRA PLASTICA TIPO DISPENSER PARA SABONETE LIQUIDO COM RESERVATORIO 800 A 1500 ML, INCLUSO FIXAÇÃO. AF_10/2016</t>
  </si>
  <si>
    <t>TAMPA EM CONCRETO ARMADO 60X60X5CM P/CX INSPECAO/FOSSA SEPTICA</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</si>
  <si>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</si>
  <si>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</si>
  <si>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</si>
  <si>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</si>
  <si>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</si>
  <si>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</si>
  <si>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</si>
  <si>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</si>
  <si>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</si>
  <si>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</si>
  <si>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</si>
  <si>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</si>
  <si>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</si>
  <si>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</si>
  <si>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</si>
  <si>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</si>
  <si>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</si>
  <si>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</si>
  <si>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</si>
  <si>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</si>
  <si>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</si>
  <si>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</si>
  <si>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</si>
  <si>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</si>
  <si>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</si>
  <si>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</si>
  <si>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</si>
  <si>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</si>
  <si>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</si>
  <si>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</si>
  <si>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</si>
  <si>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</si>
  <si>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</si>
  <si>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</si>
  <si>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</si>
  <si>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</si>
  <si>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</si>
  <si>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</si>
  <si>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</si>
  <si>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</si>
  <si>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</si>
  <si>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</si>
  <si>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</si>
  <si>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</si>
  <si>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</si>
  <si>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VALVULA DESCARGA 1.1/2" COM REGISTRO, ACABAMENTO EM METAL CROMADO - FORNECIMENTO E INSTALACAO</t>
  </si>
  <si>
    <t>73795/1</t>
  </si>
  <si>
    <t>VÁLVULA DE RETENÇÃO VERTICAL Ø 20MM (3/4") - FORNECIMENTO E INSTALAÇÃO</t>
  </si>
  <si>
    <t>73795/2</t>
  </si>
  <si>
    <t>VÁLVULA DE RETENÇÃO VERTICAL Ø 25MM (1") - FORNECIMENTO E INSTALAÇÃO</t>
  </si>
  <si>
    <t>73795/3</t>
  </si>
  <si>
    <t>VÁLVULA DE RETENÇÃO VERTICAL Ø 32MM (1.1/4") - FORNECIMENTO E INSTALAÇÃO</t>
  </si>
  <si>
    <t>73795/4</t>
  </si>
  <si>
    <t>VÁLVULA DE RETENÇÃO VERTICAL Ø 40MM (1.1/2") - FORNECIMENTO E INSTALAÇÃO</t>
  </si>
  <si>
    <t>73795/5</t>
  </si>
  <si>
    <t>VÁLVULA DE RETENÇÃO VERTICAL Ø 50MM (2") - FORNECIMENTO E INSTALAÇÃO</t>
  </si>
  <si>
    <t>73795/6</t>
  </si>
  <si>
    <t>VÁLVULA DE RETENÇÃO VERTICAL Ø 80MM (3") - FORNECIMENTO E INSTALAÇÃO</t>
  </si>
  <si>
    <t>73795/7</t>
  </si>
  <si>
    <t>VÁLVULA DE RETENÇÃO VERTICAL Ø 100MM (4") - FORNECIMENTO E INSTALAÇÃO</t>
  </si>
  <si>
    <t>73795/8</t>
  </si>
  <si>
    <t>VÁLVULA DE RETENÇÃO HORIZONTAL Ø 20MM (3/4") - FORNECIMENTO E INSTALAÇÃO</t>
  </si>
  <si>
    <t>73795/9</t>
  </si>
  <si>
    <t>VALVULA DE RETENCAO HORIZONTAL Ø 25MM (1) - FORNECIMENTO E INSTALACAO</t>
  </si>
  <si>
    <t>73795/10</t>
  </si>
  <si>
    <t>VÁLVULA DE RETENÇÃO HORIZONTAL Ø 32MM (1.1/4") - FORNECIMENTO E INSTALAÇÃO</t>
  </si>
  <si>
    <t>73795/11</t>
  </si>
  <si>
    <t>VÁLVULA DE RETENÇÃO HORIZONTAL Ø 40MM (1.1/2") - FORNECIMENTO E INSTALAÇÃO</t>
  </si>
  <si>
    <t>73795/12</t>
  </si>
  <si>
    <t>VÁLVULA DE RETENÇÃO HORIZONTAL Ø 50MM (2") - FORNECIMENTO E INSTALAÇÃO</t>
  </si>
  <si>
    <t>73795/13</t>
  </si>
  <si>
    <t>VÁLVULA DE RETENÇÃO HORIZONTAL Ø 65MM (2.1/2") - FORNECIMENTO E INSTALAÇÃO</t>
  </si>
  <si>
    <t>73795/14</t>
  </si>
  <si>
    <t>VÁLVULA DE RETENÇÃO HORIZONTAL Ø 80MM (3") - FORNECIMENTO E INSTALAÇÃO</t>
  </si>
  <si>
    <t>73795/15</t>
  </si>
  <si>
    <t>VÁLVULA DE RETENÇÃO HORIZONTAL Ø 100MM (4") - FORNECIMENTO E INSTALAÇÃO</t>
  </si>
  <si>
    <t>73796/1</t>
  </si>
  <si>
    <t>VÁLVULA DE PÉ COM CRIVO Ø 20MM (3/4") - FORNECIMENTO E INSTALAÇÃO</t>
  </si>
  <si>
    <t>73796/2</t>
  </si>
  <si>
    <t>VÁLVULA DE PÉ COM CRIVO Ø 25MM (1") - FORNECIMENTO E INSTALAÇÃO</t>
  </si>
  <si>
    <t>73796/3</t>
  </si>
  <si>
    <t>VÁLVULA DE PÉ COM CRIVO Ø 40MM (1.1/2") - FORNECIMENTO E INSTALAÇÃO</t>
  </si>
  <si>
    <t>73796/4</t>
  </si>
  <si>
    <t>VÁLVULA DE PÉ COM CRIVO Ø 50MM (2") - FORNECIMENTO E INSTALAÇÃO</t>
  </si>
  <si>
    <t>73796/5</t>
  </si>
  <si>
    <t>VÁLVULA DE PÉ COM CRIVO Ø 65MM (2.1/2") - FORNECIMENTO E INSTALAÇÃO</t>
  </si>
  <si>
    <t>73796/6</t>
  </si>
  <si>
    <t>VÁLVULA DE PÉ COM CRIVO Ø 80MM (3") - FORNECIMENTO E INSTALAÇÃO</t>
  </si>
  <si>
    <t>73796/7</t>
  </si>
  <si>
    <t>VÁLVULA DE PÉ COM CRIVO Ø 100MM (4") - FORNECIMENTO E INSTALAÇÃO</t>
  </si>
  <si>
    <t>73870/4</t>
  </si>
  <si>
    <t>REGISTRO DE ESFERA EM BRONZE D= 1.1/4" FORNEC E COLOCACAO</t>
  </si>
  <si>
    <t>74091/1</t>
  </si>
  <si>
    <t>VALVULA RETENCAO VERTICAL BRONZE (PN-16) 2.1/2" 200PSI - EXTREMIDADES COM ROSCA - FORNECIMENTO E INSTALACAO</t>
  </si>
  <si>
    <t>74093/1</t>
  </si>
  <si>
    <t>VALVULA PE COM CRIVO BRONZE 1.1/4" - FORNECIMENTO E INSTALACAO</t>
  </si>
  <si>
    <t>74169/1</t>
  </si>
  <si>
    <t>REGISTRO/VALVULA GLOBO ANGULAR 45 GRAUS EM LATAO PARA HIDRANTES DE INCÊNDIO PREDIAL DN 2.1/2, COM VOLANTE, CLASSE DE PRESSAO DE ATE 200 PSI - FORNECIMENTO E INSTALACAO</t>
  </si>
  <si>
    <t>VALVULA DE RETENCAO VERTICAL BRONZE (PN-16) 1/2" 200 PSI - EXTREMIDADE COM ROSCA - FORNECIMENTO E INSTALACAO</t>
  </si>
  <si>
    <t>REGISTRO DE PRESSÃO BRUTO, LATÃO, ROSCÁVEL, 1/2", FORNECIDO E INSTALADO EM RAMAL DE ÁGUA. AF_12/2014</t>
  </si>
  <si>
    <t>REGISTRO DE PRESSÃO BRUTO, ROSCÁVEL, 3/4", FORNECIDO E INSTALADO EM RAMAL DE ÁGUA. AF_12/2014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</si>
  <si>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</si>
  <si>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</si>
  <si>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</si>
  <si>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</si>
  <si>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</si>
  <si>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</si>
  <si>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</si>
  <si>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</si>
  <si>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</si>
  <si>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</si>
  <si>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</si>
  <si>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</si>
  <si>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</si>
  <si>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REGISTRO DE ESFERA, PVC, ROSCÁVEL, 3/4", FORNECIDO E INSTALADO EM RAMAL DE ÁGUA. AF_03/2015</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</si>
  <si>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</si>
  <si>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</si>
  <si>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</si>
  <si>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</si>
  <si>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</si>
  <si>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</si>
  <si>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</si>
  <si>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</si>
  <si>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</si>
  <si>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</si>
  <si>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</si>
  <si>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</si>
  <si>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</si>
  <si>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</si>
  <si>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</si>
  <si>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</si>
  <si>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TORNEIRA DE BÓIA REAL, ROSCÁVEL, 1/2", FORNECIDA E INSTALADA EM RESERVAÇÃO DE ÁGUA. AF_06/2016</t>
  </si>
  <si>
    <t>TORNEIRA DE BÓIA REAL, ROSCÁVEL, 3/4", FORNECIDA E INSTALADA EM RESERVAÇÃO DE ÁGUA. AF_06/2016</t>
  </si>
  <si>
    <t>TORNEIRA DE BÓIA REAL, ROSCÁVEL, 1", FORNECIDA E INSTALADA EM RESERVAÇÃO DE ÁGUA. AF_06/2016</t>
  </si>
  <si>
    <t>TORNEIRA DE BÓIA REAL, ROSCÁVEL, 1 1/4", FORNECIDA E INSTALADA EM RESERVAÇÃO DE ÁGUA. AF_06/2016</t>
  </si>
  <si>
    <t>TORNEIRA DE BÓIA REAL, ROSCÁVEL, 1 1/2", FORNECIDA E INSTALADA EM RESERVAÇÃO DE ÁGUA. AF_06/2016</t>
  </si>
  <si>
    <t>TORNEIRA DE BÓIA REAL, ROSCÁVEL, 2", FORNECIDA E INSTALADA EM RESERVAÇÃO DE ÁGUA. AF_06/2016</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</si>
  <si>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</si>
  <si>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</si>
  <si>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</si>
  <si>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</si>
  <si>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</si>
  <si>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</si>
  <si>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KIT CAVALETE PARA MEDIÇÃO DE ÁGUA - ENTRADA PRINCIPAL, EM PVC SOLDÁVEL DN 20 (½ )   FORNECIMENTO E INSTALAÇÃO (EXCLUSIVE HIDRÔMETRO). AF_11/2016</t>
  </si>
  <si>
    <t>KIT CAVALETE PARA MEDIÇÃO DE ÁGUA - ENTRADA PRINCIPAL, EM PVC SOLDÁVEL DN 25 (¾ )   FORNECIMENTO E INSTALAÇÃO (EXCLUSIVE HIDRÔMETRO).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</si>
  <si>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</si>
  <si>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</si>
  <si>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</si>
  <si>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</si>
  <si>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</si>
  <si>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</si>
  <si>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</si>
  <si>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</si>
  <si>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</si>
  <si>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</si>
  <si>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</si>
  <si>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</si>
  <si>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HIDRÔMETRO DN 25 (¾ ), 5,0 M³/H FORNECIMENTO E INSTALAÇÃO. AF_11/2016</t>
  </si>
  <si>
    <t>CAIXA EM CONCRETO PRÉ-MOLDADO PARA ABRIGO DE HIDRÔMETRO COM DN 20 (½)  FORNECIMENTO E INSTALAÇÃO. AF_11/2016</t>
  </si>
  <si>
    <t>KIT CAVALETE PARA MEDIÇÃO DE ÁGUA - ENTRADA INDIVIDUALIZADA, EM PVC DN 25 (¾), PARA 1 MEDIDOR  FORNECIMENTO E INSTALAÇÃO (EXCLUSIVE HIDRÔMETRO). AF_11/2016</t>
  </si>
  <si>
    <t>CAIXA DE AREIA 40X40X40CM EM ALVENARIA - EXECUÇÃO</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</si>
  <si>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</si>
  <si>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</si>
  <si>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</si>
  <si>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</si>
  <si>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</si>
  <si>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</si>
  <si>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</si>
  <si>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</si>
  <si>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CONTRAPISO PARA RAMAIS/ DISTRIBUIÇÃO COM DIÂMETROS MAIORES QUE 40 MM E MENORES OU IGUAIS A 75 MM. AF_05/2015</t>
  </si>
  <si>
    <t>RASGO EM CONTRAPISO PARA RAMAIS/ DISTRIBUIÇÃO COM DIÂMETROS MAIORES QUE 75 MM. AF_05/2015</t>
  </si>
  <si>
    <t>RASGO EM ALVENARIA PARA ELETRODUTOS COM DIAMETROS MENORES OU IGUAIS A 40 MM. AF_05/2015</t>
  </si>
  <si>
    <t>PASSANTE TIPO PEÇA EM POLIESTIRENO PARA ABERTURA PARA PASSAGEM DE 1 TUBO, FIXADO EM LAJE.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</si>
  <si>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</si>
  <si>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</si>
  <si>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</si>
  <si>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</si>
  <si>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</si>
  <si>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</si>
  <si>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</si>
  <si>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</si>
  <si>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</si>
  <si>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</si>
  <si>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</si>
  <si>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</si>
  <si>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ALVENARIA PARA RAMAIS/DISTRIBUIÇÃO COM DIÂMETROS MENORES OU IGUAIS A 40 MM. AF_05/2015</t>
  </si>
  <si>
    <t>CHUMBAMENTO LINEAR EM ALVENARIA PARA RAMAIS/DISTRIBUIÇÃO COM DIÂMETROS MAIORES QUE 40 MM E MENORES OU IGUAIS A 75 MM.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</si>
  <si>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</si>
  <si>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</si>
  <si>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</si>
  <si>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</si>
  <si>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</si>
  <si>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</si>
  <si>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</si>
  <si>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</si>
  <si>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</si>
  <si>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</si>
  <si>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</si>
  <si>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</si>
  <si>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</si>
  <si>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</si>
  <si>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</si>
  <si>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</si>
  <si>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</si>
  <si>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</si>
  <si>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</si>
  <si>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</si>
  <si>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</si>
  <si>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</si>
  <si>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</si>
  <si>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</si>
  <si>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</si>
  <si>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</si>
  <si>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</si>
  <si>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</si>
  <si>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</si>
  <si>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</si>
  <si>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</si>
  <si>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</si>
  <si>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</si>
  <si>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</si>
  <si>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</si>
  <si>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FIXAÇÃO UTILIZANDO PARAFUSO E BUCHA DE NYLON, SOMENTE MÃO DE OBRA. AF_10/2016</t>
  </si>
  <si>
    <t>MÃO-FRANCESA EM AÇO, ABAS IGUAIS 40 CM, CAPACIDADE MÍNIMA 70 KG, BRANCO  FORNECIMENTO E INSTALAÇÃO. AF_11/2016</t>
  </si>
  <si>
    <t>MÃO-FRANCESA EM AÇO, ABAS IGUAIS 30 CM, CAPACIDADE MÍNIMA 60 KG, BRANCO  FORNECIMENTO E INSTALAÇÃO.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</si>
  <si>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</si>
  <si>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</si>
  <si>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</si>
  <si>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</si>
  <si>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</si>
  <si>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TIL (TUBO DE INSPEÇÃO E LIMPEZA) RADIAL PARA ESGOTO, EM PVC, DN 300 X 200 MM. AF_05/2018</t>
  </si>
  <si>
    <t>73826/1</t>
  </si>
  <si>
    <t>INSTALACAO DE COMPRESSOR DE AR, POTENCIA &lt;= 5 CV</t>
  </si>
  <si>
    <t>73826/2</t>
  </si>
  <si>
    <t>INSTALACAO DE COMPRESSOR DE AR, POTENCIA &gt; 5 E &lt;= 10 CV</t>
  </si>
  <si>
    <t>73834/1</t>
  </si>
  <si>
    <t>INSTALACAO DE CONJ.MOTO BOMBA SUBMERSIVEL ATE 10 CV</t>
  </si>
  <si>
    <t>73834/2</t>
  </si>
  <si>
    <t>INSTALACAO DE CONJ.MOTO BOMBA SUBMERSIVEL DE 11 A 25 CV</t>
  </si>
  <si>
    <t>73834/3</t>
  </si>
  <si>
    <t>INSTALACAO DE CONJ.MOTO BOMBA SUBMERSIVEL DE 26 A 50 CV</t>
  </si>
  <si>
    <t>73834/4</t>
  </si>
  <si>
    <t>INSTALACAO DE CONJ.MOTO BOMBA SUBMERSIVEL DE 51 A 100 CV</t>
  </si>
  <si>
    <t>73835/1</t>
  </si>
  <si>
    <t>INSTALACAO DE CONJ.MOTO BOMBA VERTICAL POT &lt;= 100 CV</t>
  </si>
  <si>
    <t>73835/2</t>
  </si>
  <si>
    <t>INSTALACAO DE CONJ.MOTO BOMBA VERTICAL 100 &lt; POT &lt;= 200 CV</t>
  </si>
  <si>
    <t>73835/3</t>
  </si>
  <si>
    <t>INSTALACAO DE CONJ.MOTO BOMBA VERTICAL 200 &lt; POT &lt;= 300 CV</t>
  </si>
  <si>
    <t>73836/1</t>
  </si>
  <si>
    <t>INSTALACAO DE CONJ.MOTO BOMBA HORIZONTAL ATE 10 CV</t>
  </si>
  <si>
    <t>73836/2</t>
  </si>
  <si>
    <t>INSTALACAO DE CONJ.MOTO BOMBA HORIZONTAL DE 12,5 A 25 CV</t>
  </si>
  <si>
    <t>73836/3</t>
  </si>
  <si>
    <t>INSTALACAO DE CONJ.MOTO BOMBA HORIZONTAL DE 30 A 75 CV</t>
  </si>
  <si>
    <t>73836/4</t>
  </si>
  <si>
    <t>INSTALACAO DE CONJ.MOTO BOMBA HORIZONTAL DE 100 A 150 CV</t>
  </si>
  <si>
    <t>73837/1</t>
  </si>
  <si>
    <t>INSTALACAO DE CONJ.MOTO BOMBA SUBMERSO ATE 5 CV</t>
  </si>
  <si>
    <t>73837/2</t>
  </si>
  <si>
    <t>INSTALACAO DE CONJ.MOTO BOMBA SUBMERSO DE 6 A 25 CV</t>
  </si>
  <si>
    <t>73837/3</t>
  </si>
  <si>
    <t>INSTALACAO DE CONJ.MOTO BOMBA SUBMERSO DE 26 A 50 CV</t>
  </si>
  <si>
    <t>INSTALACAO DE CLORADOR</t>
  </si>
  <si>
    <t>LEITO FILTRANTE - ASSENTAMENTO DE BLOCOS LEOPOLD</t>
  </si>
  <si>
    <t>FORNECIMENTO E INSTALACAO DE TALHA E TROLEY MANUAL DE 1 TONELADA</t>
  </si>
  <si>
    <t>LEITO FILTRANTE - COLOCACAO DE LONA PLASTICA</t>
  </si>
  <si>
    <t>INSTALACAO DE BOMBA DOSADORA</t>
  </si>
  <si>
    <t>INSTALACAO DE AGITADOR</t>
  </si>
  <si>
    <t>73824/1</t>
  </si>
  <si>
    <t>INSTALACAO DE MISTURADOR VERTICAL</t>
  </si>
  <si>
    <t>73825/2</t>
  </si>
  <si>
    <t>VERTEDOR TRIANGULAR DE ALUMINIO</t>
  </si>
  <si>
    <t>73873/1</t>
  </si>
  <si>
    <t>LEITO FILTRANTE - COLOCACAO E APILOAMENTO DE TERRA NO FILTRO</t>
  </si>
  <si>
    <t>73873/2</t>
  </si>
  <si>
    <t>LEITO FILTRANTE - FORN.E ENCHIMENTO C/ BRITA NO. 4</t>
  </si>
  <si>
    <t>73873/3</t>
  </si>
  <si>
    <t>LEITO FILTRANTE - COLOCACAO DE AREIA NOS FILTROS</t>
  </si>
  <si>
    <t>73873/4</t>
  </si>
  <si>
    <t>LEITO FILTRANTE - COLOCACAO DE PEDREGULHOS NOS FILTROS</t>
  </si>
  <si>
    <t>73873/5</t>
  </si>
  <si>
    <t>LEITO FILTRANTE - COLOCACAO DE ANTRACITO NOS FILTROS</t>
  </si>
  <si>
    <t>73827/1</t>
  </si>
  <si>
    <t>KIT CAVALETE PVC COM REGISTRO 1/2" - FORNECIMENTO E INSTALAÇÃO</t>
  </si>
  <si>
    <t>74218/1</t>
  </si>
  <si>
    <t>KIT CAVALETE PVC COM REGISTRO 3/4" - FORNECIMENTO E INSTALACAO</t>
  </si>
  <si>
    <t>74253/1</t>
  </si>
  <si>
    <t>RAMAL PREDIAL EM TUBO PEAD 20MM - FORNECIMENTO, INSTALAÇÃO, ESCAVAÇÃO E REATERRO</t>
  </si>
  <si>
    <t>LIGACAO DA REDE 50MM AO RAMAL PREDIAL 1/2"</t>
  </si>
  <si>
    <t>LIGACAO DA REDE 75MM AO RAMAL PREDIAL 1/2"</t>
  </si>
  <si>
    <t>LIGAÇÃO DOMICILIAR DE ESGOTO DN 100MM, DA CASA ATÉ A CAIXA, COMPOSTO POR 10,0M TUBO DE PVC ESGOTO PREDIAL DN 100MM E CAIXA DE ALVENARIA COM TAMPA DE CONCRETO - FORNECIMENTO E INSTALAÇÃO</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</si>
  <si>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</si>
  <si>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</si>
  <si>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</si>
  <si>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</si>
  <si>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</si>
  <si>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</si>
  <si>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</si>
  <si>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</si>
  <si>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ESCAVACAO SUBMERSA COM DRAGA DE MANDIBULA</t>
  </si>
  <si>
    <t>DRAGAGEM (C/ ESCAVADEIRA DRAG LINE DE ARRASTE 140HP)</t>
  </si>
  <si>
    <t>73903/1</t>
  </si>
  <si>
    <t>LIMPEZA SUPERFICIAL DA CAMADA VEGETAL EM JAZIDA</t>
  </si>
  <si>
    <t>73903/2</t>
  </si>
  <si>
    <t>EXPURGO DE JAZIDA (MATERIAL VEGETAL, OU INSERVÍVEL, EXCETO LAMA)</t>
  </si>
  <si>
    <t>74151/1</t>
  </si>
  <si>
    <t>ESCAVACAO E CARGA MATERIAL 1A CATEGORIA, UTILIZANDO TRATOR DE ESTEIRAS DE 110 A 160HP COM LAMINA, PESO OPERACIONAL * 13T  E PA CARREGADEIRA COM 170 HP.</t>
  </si>
  <si>
    <t>74153/1</t>
  </si>
  <si>
    <t>ESPALHAMENTO MECANIZADO (COM MOTONIVELADORA 140 HP) MATERIAL 1A. CATEGORIA</t>
  </si>
  <si>
    <t>74154/1</t>
  </si>
  <si>
    <t>ESCAVACAO, CARGA E TRANSPORTE DE  MATERIAL DE 1A CATEGORIA COM TRATOR SOBRE ESTEIRAS 347 HP E CACAMBA 6M3,  DMT 50 A 200M</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</si>
  <si>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</si>
  <si>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</si>
  <si>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</si>
  <si>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</si>
  <si>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74205/1</t>
  </si>
  <si>
    <t>ESCAVACAO MECANICA DE MATERIAL 1A. CATEGORIA, PROVENIENTE DE CORTE DE SUBLEITO (C/TRATOR ESTEIRAS  160HP)</t>
  </si>
  <si>
    <t>REGULARIZACAO DE SUPERFICIES EM TERRA COM MOTONIVELADORA</t>
  </si>
  <si>
    <t>CORTE E ATERRO COMPENSADO</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</si>
  <si>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</si>
  <si>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</si>
  <si>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</si>
  <si>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</si>
  <si>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</si>
  <si>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</si>
  <si>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</si>
  <si>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</si>
  <si>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</si>
  <si>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</si>
  <si>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</si>
  <si>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</si>
  <si>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</si>
  <si>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</si>
  <si>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</si>
  <si>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</si>
  <si>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</si>
  <si>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</si>
  <si>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</si>
  <si>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</si>
  <si>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</si>
  <si>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</si>
  <si>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</si>
  <si>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</si>
  <si>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</si>
  <si>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</si>
  <si>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</si>
  <si>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</si>
  <si>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</si>
  <si>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</si>
  <si>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</si>
  <si>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</si>
  <si>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</si>
  <si>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</si>
  <si>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</si>
  <si>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</si>
  <si>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</si>
  <si>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</si>
  <si>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</si>
  <si>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</si>
  <si>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</si>
  <si>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</si>
  <si>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</si>
  <si>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</si>
  <si>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</si>
  <si>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</si>
  <si>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</si>
  <si>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</si>
  <si>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</si>
  <si>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</si>
  <si>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</si>
  <si>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</si>
  <si>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ESCAVACAO MECANICA DE VALA EM MATERIAL DE 2A. CATEGORIA ATE 2 M DE PROFUNDIDADE COM UTILIZACAO DE ESCAVADEIRA HIDRAULICA</t>
  </si>
  <si>
    <t>ESCAVACAO MECANICA DE VALA EM MATERIAL 2A. CATEGORIA DE 2,01 ATE 4,00 M DE PROFUNDIDADE COM UTILIZACAO DE ESCAVADEIRA HIDRAULICA</t>
  </si>
  <si>
    <t>ESCAVACAO MECANICA DE VALA EM MATERIAL 2A. CATEGORIA DE 4,01 ATE 6,00 M DE PROFUNDIDADE COM UTILIZACAO DE ESCAVADEIRA HIDRAULICA</t>
  </si>
  <si>
    <t>73965/9</t>
  </si>
  <si>
    <t>ESCAVACAO MANUAL DE VALA EM LODO, DE 1,5 ATE 3M, EXCLUINDO ESGOTAMENTO/ESCORAMENTO.</t>
  </si>
  <si>
    <t>79506/2</t>
  </si>
  <si>
    <t>ESCAVAÇÃO MANUAL DE VALA/CAVA EM LODO, ENTRE 3 E 4,5M DE PROFUNDIDADE</t>
  </si>
  <si>
    <t>79518/1</t>
  </si>
  <si>
    <t>MARROAMENTO EM MATERIAL DE 3A CATEGORIA, ROCHA VIVA PARA REDUÇÃO A PEDRA-DE-MÃO</t>
  </si>
  <si>
    <t>79518/2</t>
  </si>
  <si>
    <t>MARROAMENTO DE MATERIAL DE 2A CATEGORIA, ROCHA DECOMPOSTA PARA REDUÇÃO A PEDRA-DE-MÃO</t>
  </si>
  <si>
    <t>ESCAVACAO MECANICA DE VALAS (SOLO COM AGUA), PROFUNDIDADE MAIOR QUE 4,00 M ATE 6,00 M.</t>
  </si>
  <si>
    <t>ESCAVAÇÃO MECANIZADA DE VALA COM PROF. ATÉ 1,5 M (MÉDIA ENTRE MONTANTE E JUSANTE/UMA COMPOSIÇÃO POR TRECHO), COM ESCAVADEIRA HIDRÁULICA (0,8 M3), LARG. DE 1,5 M A 2,5 M, EM SOLO DE 1A CATEGORIA, EM LOCAIS COM ALTO NÍVEL DE INTERFERÊNCIA.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</si>
  <si>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</si>
  <si>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</si>
  <si>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</si>
  <si>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</si>
  <si>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</si>
  <si>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</si>
  <si>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ATÉ 1,5 M(MÉDIA ENTRE MONTANTE E JUSANTE/UMA COMPOSIÇÃO POR TRECHO), COM ESCAVADEIRA HIDRÁULICA (0,8 M3), LARG. DE 1,5M A 2,5 M, EM SOLO DE 1A CATEGORIA, LOCAIS COM BAIXO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</si>
  <si>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</si>
  <si>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</si>
  <si>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</si>
  <si>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</si>
  <si>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</si>
  <si>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</si>
  <si>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</si>
  <si>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</si>
  <si>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</si>
  <si>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</si>
  <si>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</si>
  <si>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</si>
  <si>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</si>
  <si>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</si>
  <si>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ESCAVAÇÃO MANUAL DE VALA COM PROFUNDIDADE MENOR OU IGUAL A 1,30 M. AF_03/2016</t>
  </si>
  <si>
    <t>ATERRO COM AREIA COM ADENSAMENTO HIDRAULICO</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</si>
  <si>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</si>
  <si>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</si>
  <si>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</si>
  <si>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</si>
  <si>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</si>
  <si>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</si>
  <si>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</si>
  <si>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</si>
  <si>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</si>
  <si>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</si>
  <si>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</si>
  <si>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</si>
  <si>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</si>
  <si>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</si>
  <si>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</si>
  <si>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</si>
  <si>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</si>
  <si>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</si>
  <si>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</si>
  <si>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</si>
  <si>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</si>
  <si>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ATÉ 0,8 M, PROFUNDIDADE DE 1,5 A 3,0 M, COM AREIA PARA ATERRO. AF_05/2016</t>
  </si>
  <si>
    <t>ATERRO MECANIZADO DE VALA COM RETROESCAVADEIRA (CAPACIDADE DA CAÇAMBA DA RETRO: 0,26 M³ / POTÊNCIA: 88 HP), LARGURA DE 0,8 A 1,5 M, PROFUNDIDADE DE 1,5 A 3,0 M, COM AREIA PARA ATERRO. AF_05/2016</t>
  </si>
  <si>
    <t>ATERRO MANUAL DE VALAS COM AREIA PARA ATERRO E COMPACTAÇÃO MECANIZADA. AF_05/2016</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</si>
  <si>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</si>
  <si>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</si>
  <si>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UMEDECIMENTO DE MATERIAL PARA FECHAMENTO DE VALAS.</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</si>
  <si>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</si>
  <si>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</si>
  <si>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</si>
  <si>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</si>
  <si>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</si>
  <si>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</si>
  <si>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</si>
  <si>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</si>
  <si>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</si>
  <si>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</si>
  <si>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</si>
  <si>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</si>
  <si>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</si>
  <si>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</si>
  <si>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</si>
  <si>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</si>
  <si>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</si>
  <si>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</si>
  <si>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</si>
  <si>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</si>
  <si>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</si>
  <si>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</si>
  <si>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REATERRO MANUAL DE VALAS COM COMPACTAÇÃO MECANIZADA. AF_04/2016</t>
  </si>
  <si>
    <t>REATERRO MANUAL APILOADO COM SOQUETE. AF_10/2017</t>
  </si>
  <si>
    <t>TRANSPORTE COMERCIAL COM CAMINHAO CARROCERIA 9 T, RODOVIA EM LEITO NATURAL</t>
  </si>
  <si>
    <t>TXKM</t>
  </si>
  <si>
    <t>TRANSPORTE COMERCIAL COM CAMINHAO CARROCERIA 9 T, RODOVIA COM REVESTIMENTO PRIMARIO</t>
  </si>
  <si>
    <t>TRANSPORTE COMERCIAL COM CAMINHAO CARROCERIA 9 T, RODOVIA PAVIMENTADA</t>
  </si>
  <si>
    <t>CARGA, MANOBRAS E DESCARGA DE AREIA, BRITA, PEDRA DE MAO E SOLOS COM CAMINHAO BASCULANTE 6 M3 (DESCARGA LIVRE)</t>
  </si>
  <si>
    <t>CARGA, MANOBRAS E DESCARGA DE BRITA PARA TRATAMENTOS SUPERFICIAIS, COM CAMINHAO BASCULANTE 6 M3</t>
  </si>
  <si>
    <t>CARGA, MANOBRAS E DESCARGA DE MISTURA BETUMINOSA A QUENTE, COM CAMINHAO BASCULANTE 6 M3</t>
  </si>
  <si>
    <t>CARGA, MANOBRAS E DESCARGA DE MISTURA BETUMINOSA A FRIO,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</si>
  <si>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</si>
  <si>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</si>
  <si>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</si>
  <si>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M3XKM</t>
  </si>
  <si>
    <t>CARGA, MANOBRAS E DESCARGA DE BRITA PARA TRATAMENTOS SUPERFICIAIS, COM CAMINHAO BASCULANTE 6 M3, DESCARGA EM DISTRIBUIDOR</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</si>
  <si>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</si>
  <si>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</si>
  <si>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</si>
  <si>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</si>
  <si>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</si>
  <si>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CARGA MANUAL DE ENTULHO EM CAMINHAO BASCULANTE 6 M3</t>
  </si>
  <si>
    <t>CARGA E DESCARGA MECANIZADAS DE ENTULHO EM CAMINHAO BASCULANTE 6 M3</t>
  </si>
  <si>
    <t>TRANSPORTE DE ENTULHO COM CAMINHÃO BASCULANTE 6 M3, RODOVIA PAVIMENTADA, DMT ATE 0,5 KM</t>
  </si>
  <si>
    <t>TRANSPORTE DE ENTULHO COM CAMINHAO BASCULANTE 6 M3, RODOVIA PAVIMENTADA, DMT 0,5 A 1,0 KM</t>
  </si>
  <si>
    <t>74010/1</t>
  </si>
  <si>
    <t>CARGA E DESCARGA MECANICA DE SOLO UTILIZANDO CAMINHAO BASCULANTE 6,0M3/16T E PA CARREGADEIRA SOBRE PNEUS 128 HP, CAPACIDADE DA CAÇAMBA 1,7 A 2,8 M3, PESO OPERACIONAL 11632 KG</t>
  </si>
  <si>
    <t>74241/1</t>
  </si>
  <si>
    <t>EMPILHAMENTO DE SOLO ORGANICO RETIRADO NA AREA DO ATERRO COM TRATOR SOBRE ESTEIRAS D6</t>
  </si>
  <si>
    <t>TRANSPORTE COMERCIAL DE BRITA</t>
  </si>
  <si>
    <t>TRANSPORTE DE PAVIMENTACAO REMOVIDA (RODOVIAS NAO URBANAS)</t>
  </si>
  <si>
    <t>TRANSPORTE COM CAMINHÃO BASCULANTE 10 M3 DE MASSA ASFALTICA PARA PAVIMENTAÇÃO URBANA</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</si>
  <si>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</si>
  <si>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</si>
  <si>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</si>
  <si>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</si>
  <si>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</si>
  <si>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</si>
  <si>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</si>
  <si>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</si>
  <si>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</si>
  <si>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</si>
  <si>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</si>
  <si>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</si>
  <si>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</si>
  <si>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</si>
  <si>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</si>
  <si>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</si>
  <si>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</si>
  <si>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</si>
  <si>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</si>
  <si>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</si>
  <si>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</si>
  <si>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</si>
  <si>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</si>
  <si>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</si>
  <si>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</si>
  <si>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</si>
  <si>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</si>
  <si>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</si>
  <si>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FORNECIMENTO E LANCAMENTO DE BRITA N. 4</t>
  </si>
  <si>
    <t>FORNECIMENTO E ASSENTAMENTO DE BRITA 2-DRENOS E FILTROS   MM</t>
  </si>
  <si>
    <t>COMPACTACAO MECANICA A 95% DO PROCTOR NORMAL - PAVIMENTACAO URBANA</t>
  </si>
  <si>
    <t>COMPACTACAO MECANICA A 100% DO PROCTOR NORMAL - PAVIMENTACAO URBANA</t>
  </si>
  <si>
    <t>74005/1</t>
  </si>
  <si>
    <t>COMPACTACAO MECANICA, SEM CONTROLE DO GC (C/COMPACTADOR PLACA 400 KG)</t>
  </si>
  <si>
    <t>74005/2</t>
  </si>
  <si>
    <t>COMPACTACAO MECANICA C/ CONTROLE DO GC&gt;=95% DO PN (AREAS) (C/MONIVELADORA 140 HP E ROLO COMPRESSOR VIBRATORIO 80 HP)</t>
  </si>
  <si>
    <t>74034/1</t>
  </si>
  <si>
    <t>ESPALHAMENTO DE MATERIAL DE 1A CATEGORIA COM TRATOR DE ESTEIRA COM 153HP</t>
  </si>
  <si>
    <t>ESPALHAMENTO DE MATERIAL EM BOTA FORA, COM UTILIZACAO DE TRATOR DE ESTEIRAS DE 165 HP</t>
  </si>
  <si>
    <t>UMIDIFICAÇÃO DE MATERIAL PARA VALAS COM CAMINHÃO PIPA 10000L. AF_11/2016</t>
  </si>
  <si>
    <t>ALVENARIA EM TIJOLO CERAMICO MACICO 5X10X20CM 1 VEZ (ESPESSURA 20CM), ASSENTADO COM ARGAMASSA TRACO 1:2:8 (CIMENTO, CAL E AREIA)</t>
  </si>
  <si>
    <t>ALVENARIA EM TIJOLO CERAMICO MACICO 5X10X20CM 1/2 VEZ (ESPESSURA 10CM), ASSENTADO COM ARGAMASSA TRACO 1:2:8 (CIMENTO, CAL E AREIA)</t>
  </si>
  <si>
    <t>ALVENARIA EM TIJOLO CERAMICO MACICO 5X10X20CM 1 1/2 VEZ (ESPESSURA 30CM), ASSENTADO COM ARGAMASSA TRACO 1:2:8 (CIMENTO, CAL E AREIA)</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</si>
  <si>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</si>
  <si>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</si>
  <si>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</si>
  <si>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</si>
  <si>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</si>
  <si>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</si>
  <si>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</si>
  <si>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</si>
  <si>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</si>
  <si>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</si>
  <si>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</si>
  <si>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</si>
  <si>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</si>
  <si>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</si>
  <si>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</si>
  <si>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</si>
  <si>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</si>
  <si>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</si>
  <si>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</si>
  <si>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</si>
  <si>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</si>
  <si>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</si>
  <si>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</si>
  <si>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</si>
  <si>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</si>
  <si>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</si>
  <si>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</si>
  <si>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</si>
  <si>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</si>
  <si>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</si>
  <si>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</si>
  <si>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</si>
  <si>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</si>
  <si>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</si>
  <si>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</si>
  <si>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</si>
  <si>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</si>
  <si>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</si>
  <si>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</si>
  <si>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</si>
  <si>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</si>
  <si>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</si>
  <si>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</si>
  <si>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</si>
  <si>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</si>
  <si>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</si>
  <si>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</si>
  <si>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</si>
  <si>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</si>
  <si>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</si>
  <si>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</si>
  <si>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</si>
  <si>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</si>
  <si>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</si>
  <si>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</si>
  <si>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</si>
  <si>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</si>
  <si>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CERÂMICA DE 14X9X19CM (ESPESSURA 14CM, BLOCO DEITADO), PARA EDIFICAÇÃO HABITACIONAL UNIFAMILIAR (CASA) E EDIFICAÇÃO PÚBLICA PADRÃO. AF_12/2014</t>
  </si>
  <si>
    <t>ALVENARIA DE VEDAÇÃO DE BLOCOS CERÂMICOS FURADOS NA VERTICAL DE 14X19X39CM (ESPESSURA 14CM) DE PAREDES COM ÁREA LÍQUIDA MENOR QUE 6M2 COM VÃOS E ARGAMASSA DE ASSENTAMENTO COM PREPARO MANUAL. AF_06/2014</t>
  </si>
  <si>
    <t>ALVENARIA DE EMBASAMENTO EM TIJOLOS CERAMICOS MACICOS 5X10X20CM, ASSENTADO  COM ARGAMASSA TRACO 1:2:8 (CIMENTO, CAL E AREIA)</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</si>
  <si>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</si>
  <si>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</si>
  <si>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</si>
  <si>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</si>
  <si>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</si>
  <si>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</si>
  <si>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</si>
  <si>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</si>
  <si>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</si>
  <si>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</si>
  <si>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</si>
  <si>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</si>
  <si>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</si>
  <si>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</si>
  <si>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</si>
  <si>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</si>
  <si>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</si>
  <si>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</si>
  <si>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</si>
  <si>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</si>
  <si>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</si>
  <si>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</si>
  <si>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</si>
  <si>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</si>
  <si>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</si>
  <si>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</si>
  <si>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</si>
  <si>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</si>
  <si>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</si>
  <si>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</si>
  <si>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</si>
  <si>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</si>
  <si>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COBOGO CERAMICO (ELEMENTO VAZADO), 9X20X20CM, ASSENTADO COM ARGAMASSA TRACO 1:4 DE CIMENTO E AREIA</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</si>
  <si>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</si>
  <si>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</si>
  <si>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</si>
  <si>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</si>
  <si>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</si>
  <si>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</si>
  <si>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</si>
  <si>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</si>
  <si>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</si>
  <si>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</si>
  <si>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</si>
  <si>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</si>
  <si>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</si>
  <si>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</si>
  <si>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</si>
  <si>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</si>
  <si>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</si>
  <si>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</si>
  <si>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</si>
  <si>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</si>
  <si>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</si>
  <si>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</si>
  <si>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</si>
  <si>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</si>
  <si>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(COMPOSIÇÃO REPRESENTATIVA) DO SERVIÇO DE ALVENARIA DE VEDAÇÃO DE BLOCOS VAZADOS DE CONCRETO DE 9X19X39CM (ESPESSURA 9CM), PARA EDIFICAÇÃO HABITACIONAL MULTIFAMILIAR (PRÉDIO).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</si>
  <si>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</si>
  <si>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ALVENARIA DE VEDAÇÃO DE BLOCOS VAZADOS DE CONCRETO DE 14X19X39CM (ESPESSURA 14CM), PARA EDIFICAÇÃO HABITACIONAL UNIFAMILIAR (CASA) E EDIFICAÇÃO PÚBLICA PADRÃO. AF_12/2014</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</si>
  <si>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</si>
  <si>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</si>
  <si>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</si>
  <si>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</si>
  <si>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</si>
  <si>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</si>
  <si>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</si>
  <si>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</si>
  <si>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</si>
  <si>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</si>
  <si>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</si>
  <si>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</si>
  <si>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</si>
  <si>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</si>
  <si>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</si>
  <si>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</si>
  <si>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</si>
  <si>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</si>
  <si>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</si>
  <si>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</si>
  <si>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</si>
  <si>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</si>
  <si>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</si>
  <si>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</si>
  <si>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</si>
  <si>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</si>
  <si>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</si>
  <si>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</si>
  <si>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</si>
  <si>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</si>
  <si>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</si>
  <si>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</si>
  <si>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</si>
  <si>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</si>
  <si>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</si>
  <si>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</si>
  <si>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</si>
  <si>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</si>
  <si>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</si>
  <si>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</si>
  <si>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BLOCOS DE VIDRO TIPO CANELADO 19X19X8CM, ASSENTADO COM ARGAMASSA TRACO 1:3 (CIMENTO E AREIA GROSSA) PREPARO MECANICO, COM REJUNTAMENTO EM CIMENTO BRANCO E BARRAS DE ACO</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</si>
  <si>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</si>
  <si>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</si>
  <si>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RETIRADA DE DIVISORIAS EM CHAPAS DE MADEIRA, COM MONTANTES METALICOS</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</si>
  <si>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</si>
  <si>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</si>
  <si>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</si>
  <si>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73774/1</t>
  </si>
  <si>
    <t>DIVISORIA EM MARMORITE ESPESSURA 35MM, CHUMBAMENTO NO PISO E PAREDE COM ARGAMASSA DE CIMENTO E AREIA, POLIMENTO MANUAL, EXCLUSIVE FERRAGENS</t>
  </si>
  <si>
    <t>73909/1</t>
  </si>
  <si>
    <t>DIVISORIA EM MADEIRA COMPENSADA RESINADA ESPESSURA 6MM, ESTRUTURADA EM MADEIRA DE LEI 3"X3"</t>
  </si>
  <si>
    <t>74229/1</t>
  </si>
  <si>
    <t>DIVISORIA EM MARMORE BRANCO POLIDO, ESPESSURA 3 CM, ASSENTADO COM ARGAMASSA TRACO 1:4 (CIMENTO E AREIA), ARREMATE COM CIMENTO BRANCO, EXCLUSIVE FERRAGENS</t>
  </si>
  <si>
    <t>DIVISORIA EM GRANITO BRANCO POLIDO, ESP = 3CM, ASSENTADO COM ARGAMASSA TRACO 1:4, ARREMATE EM CIMENTO BRANCO, EXCLUSIVE FERRAGENS</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</si>
  <si>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</si>
  <si>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</si>
  <si>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</si>
  <si>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</si>
  <si>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</si>
  <si>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</si>
  <si>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</si>
  <si>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</si>
  <si>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</si>
  <si>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</si>
  <si>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</si>
  <si>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</si>
  <si>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</si>
  <si>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</si>
  <si>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</si>
  <si>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</si>
  <si>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</si>
  <si>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</si>
  <si>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</si>
  <si>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</si>
  <si>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</si>
  <si>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</si>
  <si>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</si>
  <si>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</si>
  <si>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</si>
  <si>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RECOMPOSICAO DE PAVIMENTACAO TIPO BLOKRET SOBRE COLCHAO DE AREIA COM REAPROVEITAMENTO DE MATERIAL</t>
  </si>
  <si>
    <t>83695/1</t>
  </si>
  <si>
    <t>REJUNTAMENTO PAVIMENTACAO PARALELEPIPEDO BETUME CASCALH INCL MATERIAIS</t>
  </si>
  <si>
    <t>RECOMPOSICAO DE REVESTIMENTO PRIMARIO MEDIDO P/ VOLUME COMPACTADO</t>
  </si>
  <si>
    <t>DEMOLIÇÃO DE PAVIMENTAÇÃO ASFÁLTICA COM UTILIZAÇÃO DE MARTELO PERFURADOR, ESPESSURA ATÉ 15 CM, EXCLUSIVE CARGA E TRANSPORTE</t>
  </si>
  <si>
    <t>CONFORMACAO GEOMETRICA DE PLATAFORMA PARA EXECUCAO DE REVESTIMENTO PRIMARIO EM RODOVIAS VICINAIS</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</si>
  <si>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</si>
  <si>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</si>
  <si>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CIMENTO 6% COM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</si>
  <si>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</si>
  <si>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</si>
  <si>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REGULARIZACAO E COMPACTACAO DE SUBLEITO ATE 20 CM DE ESPESSURA</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</si>
  <si>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</si>
  <si>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</si>
  <si>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</si>
  <si>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</si>
  <si>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</si>
  <si>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</si>
  <si>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</si>
  <si>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</si>
  <si>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DE IMPRIMAÇÃO COM ASFALTO DILUÍDO CM-30. AF_09/2017</t>
  </si>
  <si>
    <t>EXECUÇÃO DE IMPRIMAÇÃO LIGANTE COM EMULSÃO ASFÁLTICA RR-2C. AF_09/2017</t>
  </si>
  <si>
    <t>PAVIMENTO EM PARALELEPIPEDO SOBRE COLCHAO DE AREIA REJUNTADO COM ARGAMASSA DE CIMENTO E AREIA NO TRAÇO 1:3 (PEDRAS PEQUENAS 30 A 35 PECAS POR M2)</t>
  </si>
  <si>
    <t>PINTURA DE LIGACAO COM EMULSAO RR-1C</t>
  </si>
  <si>
    <t>PINTURA DE LIGACAO COM EMULSAO RR-2C</t>
  </si>
  <si>
    <t>CONTENCAO LATERAL COM SOLO LOCAL PARA PAVIMENTO POLIEDRICO</t>
  </si>
  <si>
    <t>CORTE E PREPARO DE CORDAO DE PEDRA PARA PAVIMENTO POLIEDRICO</t>
  </si>
  <si>
    <t>CORTE E PREPARO DE PEDRA PARA PAVIMENTO POLIEDRICO</t>
  </si>
  <si>
    <t>DESMONTE MANUAL DE PEDRA PARA PAVIMENTO POLIEDRICO</t>
  </si>
  <si>
    <t>EXTRACAO, CARGA E ASSENTAMENTO DE CORDAO DE PEDRA PARA PAVIMENTO POLIEDRICO, EXCLUSIVE TRANSPORTE DE PEDRA E INDENIZACAO PEDREIRA</t>
  </si>
  <si>
    <t>EXTRACAO, CARGA, PREPARO E ASSENTAMENTO DE PEDRAS POLIEDRICAS, EXCLUSIVE TRANSPORTE DE PEDRA E INDENIZACAO PEDREIRA</t>
  </si>
  <si>
    <t>73760/1</t>
  </si>
  <si>
    <t>CAPA SELANTE COMPREENDENDO APLICAÇÃO DE ASFALTO NA PROPORÇÃO DE 0,7 A 1,5L / M2, DISTRIBUIÇÃO DE AGREGADOS DE 5 A 15KG/M2 E COMPACTAÇÃO COM ROLO - COM USO DA EMULSAO RR-2C, INCLUSO APLICACAO E COMPACTACAO</t>
  </si>
  <si>
    <t>73849/1</t>
  </si>
  <si>
    <t>AREIA ASFALTO A QUENTE (AAUQ) COM CAP 50/70, INCLUSO USINAGEM E APLICACAO, EXCLUSIVE TRANSPORTE</t>
  </si>
  <si>
    <t>73849/2</t>
  </si>
  <si>
    <t>AREIA ASFALTO A FRIO (AAUF), COM EMULSAO RR-2C INCLUSO USINAGEM E APLICACAO, EXCLUSIVE TRANSPORTE</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</si>
  <si>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</si>
  <si>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</si>
  <si>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</si>
  <si>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</si>
  <si>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</si>
  <si>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</si>
  <si>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</si>
  <si>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</si>
  <si>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VIA EM PISO INTERTRAVADO, COM BLOCO RETANGULAR COR NATURAL DE 20 X 10 CM, ESPESSURA 8 CM. AF_12/2015</t>
  </si>
  <si>
    <t>EXECUÇÃO DE PÁTIO/ESTACIONAMENTO EM PISO INTERTRAVADO, COM BLOCO RETANGULAR DE 20 X 10 CM, ESPESSURA 10 CM. AF_12/2015</t>
  </si>
  <si>
    <t>EXECUÇÃO DE VIA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</si>
  <si>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</si>
  <si>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</si>
  <si>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</si>
  <si>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</si>
  <si>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</si>
  <si>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</si>
  <si>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</si>
  <si>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</si>
  <si>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</si>
  <si>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VIA EM PISO INTERTRAVADO, COM BLOCO RETANGULAR COLORIDO DE 20 X 10 CM, ESPESSURA 8 CM. AF_12/2015</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</si>
  <si>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</si>
  <si>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</si>
  <si>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</si>
  <si>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</si>
  <si>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</si>
  <si>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</si>
  <si>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</si>
  <si>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</si>
  <si>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</si>
  <si>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</si>
  <si>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</si>
  <si>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</si>
  <si>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</si>
  <si>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</si>
  <si>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</si>
  <si>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</si>
  <si>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</si>
  <si>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</si>
  <si>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</si>
  <si>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SINALIZACAO HORIZONTAL COM TINTA RETRORREFLETIVA A BASE DE RESINA ACRILICA COM MICROESFERAS DE VIDRO</t>
  </si>
  <si>
    <t>CAIACAO EM MEIO FIO</t>
  </si>
  <si>
    <t>73770/1</t>
  </si>
  <si>
    <t>BARREIRA PRE-MOLDADA EXTERNA CONCRETO ARMADO 0,25X0,40X1,14M FCK=25MPA ACO CA-50 INCL VIGOTA HORIZONTAL MONTANTE A CADA 1,00M  FERROS DE LIGACAO E MATERIAIS.</t>
  </si>
  <si>
    <t>73770/2</t>
  </si>
  <si>
    <t>BARREIRA DUPLA PRE-MOL INTER CONCRETO ARMADO 0,15X0,65X0,77M FCK=25MPA ACO CA-50 INCL FERROS DE LIGACAO E MATERIAIS.</t>
  </si>
  <si>
    <t>83696/1</t>
  </si>
  <si>
    <t>PINTURA GUARDA-CORPO GUARDA-RODA E MURETA PROTECAO COM CAL EM PONTES EVIADUTOS MEDIDA PELO DOBRO DA AREA TOTAL (LARGURAXALTURA).</t>
  </si>
  <si>
    <t>USINAGEM DE CBUQ COM CAP 50/70, PARA CAPA DE ROLAMENTO</t>
  </si>
  <si>
    <t>USINAGEM DE CBUQ COM CAP 50/70, PARA BINDER</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</si>
  <si>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</si>
  <si>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</si>
  <si>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</si>
  <si>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</si>
  <si>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</si>
  <si>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</si>
  <si>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</si>
  <si>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</si>
  <si>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</si>
  <si>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</si>
  <si>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FRESAGEM DE PAVIMENTO ASFÁLTICO (PROFUNDIDADE 5,0 CM), EM LOCAIS COM NIVEL BAIXO DE INTERFERÊNCIA. AF_03/2017</t>
  </si>
  <si>
    <t>FRESAGEM DE PAVIMENTO ASFÁLTICO (PROFUNDIDADE 5,0 CM), EM LOCAIS COM NIVEL ALTO DE INTERFERÊNCIA. AF_03/2017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</si>
  <si>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</si>
  <si>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</si>
  <si>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</si>
  <si>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CAIACAO INT OU EXT SOBRE REVESTIMENTO LISO C/ADOCAO DE FIXADOR COM    COM DUAS DEMAOS</t>
  </si>
  <si>
    <t>PINTURA DE SUPERFICIE C/TINTA GRAFITE</t>
  </si>
  <si>
    <t>74133/1</t>
  </si>
  <si>
    <t>EMASSAMENTO COM MASSA A OLEO, UMA DEMAO</t>
  </si>
  <si>
    <t>74133/2</t>
  </si>
  <si>
    <t>EMASSAMENTO COM MASSA A OLEO, DUAS DEMAOS</t>
  </si>
  <si>
    <t>EMASSAMENTO COM MASSA EPOXI, 2 DEMAOS</t>
  </si>
  <si>
    <t>79494/1</t>
  </si>
  <si>
    <t>PINTURA DE QUADRO ESCOLAR COM TINTA ESMALTE ACABAMENTO FOSCO, DUAS DEMAOS SOBRE MASSA ACRILICA</t>
  </si>
  <si>
    <t>PINTURA COM TINTA IMPERMEAVEL MINERAL EM PO, DUAS DEMAOS</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</si>
  <si>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</si>
  <si>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</si>
  <si>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</si>
  <si>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</si>
  <si>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</si>
  <si>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</si>
  <si>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</si>
  <si>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</si>
  <si>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</si>
  <si>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PAREDES EXTERNAS DE CASAS,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</si>
  <si>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</si>
  <si>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</si>
  <si>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</si>
  <si>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</si>
  <si>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APLICAÇÃO MANUAL DE PINTURA COM TINTA TEXTURIZADA ACRÍLICA EM PAREDES EXTERNAS DE CASAS, DUAS CORES. AF_06/2014</t>
  </si>
  <si>
    <t>APLICAÇÃO MANUAL DE PINTURA COM TINTA TEXTURIZADA ACRÍLICA EM MOLDURAS DE EPS, PRÉ-FABRICADOS, OU OUTROS. AF_06/2014</t>
  </si>
  <si>
    <t>APLICAÇÃO DE FUNDO SELADOR LÁTEX PVA EM TETO, UMA DEMÃO. AF_06/2014</t>
  </si>
  <si>
    <t>APLICAÇÃO DE FUNDO SELADOR LÁTEX PVA EM PAREDES, UMA DEMÃO. AF_06/2014</t>
  </si>
  <si>
    <t>APLICAÇÃO DE FUNDO SELADOR ACRÍLICO EM TETO, UMA DEMÃO. AF_06/2014</t>
  </si>
  <si>
    <t>APLICAÇÃO DE FUNDO SELADOR ACRÍLICO EM PAREDES, UMA DEMÃO. AF_06/2014</t>
  </si>
  <si>
    <t>APLICAÇÃO MANUAL DE PINTURA COM TINTA LÁTEX PVA EM TETO, DUAS DEMÃOS. AF_06/2014</t>
  </si>
  <si>
    <t>APLICAÇÃO MANUAL DE PINTURA COM TINTA LÁTEX PVA EM PAREDES, DUAS DEMÃOS. AF_06/2014</t>
  </si>
  <si>
    <t>APLICAÇÃO MANUAL DE PINTURA COM TINTA LÁTEX ACRÍLICA EM TETO, DUAS DEMÃOS. AF_06/2014</t>
  </si>
  <si>
    <t>APLICAÇÃO MANUAL DE PINTURA COM TINTA LÁTEX ACRÍLICA EM PAREDES,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</si>
  <si>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</si>
  <si>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</si>
  <si>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</si>
  <si>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</si>
  <si>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TETO, UMA DEMÃO. AF_06/2014</t>
  </si>
  <si>
    <t>APLICAÇÃO E LIXAMENTO DE MASSA LÁTEX EM PAREDES, UMA DEMÃO. AF_06/2014</t>
  </si>
  <si>
    <t>APLICAÇÃO E LIXAMENTO DE MASSA LÁTEX EM TETO, DUAS DEMÃOS. AF_06/2014</t>
  </si>
  <si>
    <t>APLICAÇÃO E LIXAMENTO DE MASSA LÁTEX EM PAREDES, DUAS DEMÃOS. AF_06/2014</t>
  </si>
  <si>
    <t>TEXTURA ACRÍLICA, APLICAÇÃO MANUAL EM PAREDE, UMA DEMÃO. AF_09/2016</t>
  </si>
  <si>
    <t>TEXTURA ACRÍLICA, APLICAÇÃO MANUAL EM TETO, UMA DEMÃO. AF_09/2016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</si>
  <si>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</si>
  <si>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</si>
  <si>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</si>
  <si>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</si>
  <si>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APLICAÇÃO MANUAL DE TINTA LÁTEX ACRÍLICA EM PAREDE EXTERNAS DE CASAS, DUAS DEMÃOS. AF_11/2016</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</si>
  <si>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</si>
  <si>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</si>
  <si>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</si>
  <si>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</si>
  <si>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</si>
  <si>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</si>
  <si>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</si>
  <si>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</si>
  <si>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</si>
  <si>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</si>
  <si>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PINTURA EPOXI, DUAS DEMAOS</t>
  </si>
  <si>
    <t>PINTURA COM TINTA A BASE DE BORRACHA CLORADA, 2 DEMAOS</t>
  </si>
  <si>
    <t>79514/1</t>
  </si>
  <si>
    <t>PINTURA EPOXI, TRES DEMAOS</t>
  </si>
  <si>
    <t>PINTURA EPOXI INCLUSO EMASSAMENTO E FUNDO PREPARADOR</t>
  </si>
  <si>
    <t>TRATAMENTO EM  CONCRETO COM ESTUQUE E LIXAMENTO</t>
  </si>
  <si>
    <t>VERNIZ SINTETICO BRILHANTE EM CONCRETO OU TIJOLO, DUAS DEMAOS</t>
  </si>
  <si>
    <t>VERNIZ POLIURETANO BRILHANTE EM CONCRETO OU TIJOLO, TRES DEMAOS</t>
  </si>
  <si>
    <t>PINTURA EM VERNIZ SINTETICO BRILHANTE EM MADEIRA, TRES DEMAOS</t>
  </si>
  <si>
    <t>VERNIZ SINTETICO EM MADEIRA, DUAS DEMAOS</t>
  </si>
  <si>
    <t>73739/1</t>
  </si>
  <si>
    <t>PINTURA ESMALTE ACETINADO EM MADEIRA, DUAS DEMAOS</t>
  </si>
  <si>
    <t>74065/1</t>
  </si>
  <si>
    <t>PINTURA ESMALTE FOSCO PARA MADEIRA, DUAS DEMAOS, SOBRE FUNDO NIVELADOR BRANCO</t>
  </si>
  <si>
    <t>74065/2</t>
  </si>
  <si>
    <t>PINTURA ESMALTE ACETINADO PARA MADEIRA, DUAS DEMAOS, SOBRE FUNDO NIVELADOR BRANCO</t>
  </si>
  <si>
    <t>74065/3</t>
  </si>
  <si>
    <t>PINTURA ESMALTE BRILHANTE PARA MADEIRA, DUAS DEMAOS, SOBRE FUNDO NIVELADOR BRANCO</t>
  </si>
  <si>
    <t>PINTURA A OLEO, 1 DEMAO</t>
  </si>
  <si>
    <t>PINTURA A OLEO, 2 DEMAOS</t>
  </si>
  <si>
    <t>PINTURA COM VERNIZ POLIURETANO, 2 DEMAOS</t>
  </si>
  <si>
    <t>79497/1</t>
  </si>
  <si>
    <t>PINTURA A OLEO, 3 DEMAOS</t>
  </si>
  <si>
    <t>VERNIZ SINTETICO BRILHANTE, 2 DEMAOS</t>
  </si>
  <si>
    <t>FUNDO SINTETICO NIVELADOR BRANCO</t>
  </si>
  <si>
    <t>PINTURA ESMALTE FOSCO EM MADEIRA, DUAS DEMAOS</t>
  </si>
  <si>
    <t>PINTURA IMUNIZANTE PARA MADEIRA, DUAS DEMAOS</t>
  </si>
  <si>
    <t>PINTURA VERNIZ POLIURETANO BRILHANTE EM MADEIRA, TRES DEMAOS</t>
  </si>
  <si>
    <t>JATEAMENTO COM AREIA EM ESTRUTURA METALICA</t>
  </si>
  <si>
    <t>73794/1</t>
  </si>
  <si>
    <t>PINTURA COM TINTA PROTETORA ACABAMENTO GRAFITE ESMALTE SOBRE SUPERFICIE METALICA, 2 DEMAOS</t>
  </si>
  <si>
    <t>73865/1</t>
  </si>
  <si>
    <t>FUNDO PREPARADOR PRIMER A BASE DE EPOXI, PARA ESTRUTURA METALICA, UMA DEMAO, ESPESSURA DE 25 MICRA.</t>
  </si>
  <si>
    <t>73924/1</t>
  </si>
  <si>
    <t>PINTURA ESMALTE ALTO BRILHO, DUAS DEMAOS, SOBRE SUPERFICIE METALICA</t>
  </si>
  <si>
    <t>73924/2</t>
  </si>
  <si>
    <t>PINTURA ESMALTE ACETINADO, DUAS DEMAOS, SOBRE SUPERFICIE METALICA</t>
  </si>
  <si>
    <t>73924/3</t>
  </si>
  <si>
    <t>PINTURA ESMALTE FOSCO, DUAS DEMAOS, SOBRE SUPERFICIE METALICA</t>
  </si>
  <si>
    <t>74064/1</t>
  </si>
  <si>
    <t>FUNDO ANTICORROSIVO A BASE DE OXIDO DE FERRO (ZARCAO), DUAS DEMAOS</t>
  </si>
  <si>
    <t>74064/2</t>
  </si>
  <si>
    <t>FUNDO ANTICORROSIVO A BASE DE OXIDO DE FERRO (ZARCAO), UMA DEMAO</t>
  </si>
  <si>
    <t>74145/1</t>
  </si>
  <si>
    <t>PINTURA ESMALTE FOSCO, DUAS DEMAOS, SOBRE SUPERFICIE METALICA, INCLUSO UMA DEMAO DE FUNDO ANTICORROSIVO. UTILIZACAO DE REVOLVER ( AR-COMPRIMIDO).</t>
  </si>
  <si>
    <t>79498/1</t>
  </si>
  <si>
    <t>PINTURA A OLEO BRILHANTE SOBRE SUPERFICIE METALICA, UMA DEMAO INCLUSO UMA DEMAO DE FUNDO ANTICORROSIVO</t>
  </si>
  <si>
    <t>79499/1</t>
  </si>
  <si>
    <t>PINTURA POSTE RETO DE ACO 3,5 A 6M C/1 DEMAO D/TINTA GRAFITE C/PROPRIEDADES DE PRIMER E ACABAMENTO - OBS: C/ALTO TEOR DE ZARCAO</t>
  </si>
  <si>
    <t>79515/1</t>
  </si>
  <si>
    <t>PINTURA COM TINTA PROTETORA ACABAMENTO ALUMINIO, TRES DEMAOS</t>
  </si>
  <si>
    <t>FUNDO PREPARADOR PRIMER SINTETICO, PARA ESTRUTURA METALICA, UMA DEMÃO, ESPESSURA DE 25 MICRA</t>
  </si>
  <si>
    <t>PINTURA COM TINTA PROTETORA ACABAMENTO ALUMINIO, UMA DEMAO SOBRE SUPERFCIE METALICA</t>
  </si>
  <si>
    <t>PINTURA COM TINTA PROTETORA ACABAMENTO ALUMINIO, DUAS DEMAOS SOBRE SUPERFICIE METALICA</t>
  </si>
  <si>
    <t>PINTURA ESMALTE BRILHANTE (2 DEMAOS) SOBRE SUPERFICIE METALICA, INCLUSIVE PROTECAO COM ZARCAO (1 DEMAO)</t>
  </si>
  <si>
    <t>PINTURA ACRILICA DE FAIXAS DE DEMARCACAO EM QUADRA POLIESPORTIVA, 5 CM DE LARGURA</t>
  </si>
  <si>
    <t>73978/1</t>
  </si>
  <si>
    <t>PINTURA HIDROFUGANTE COM SILICONE SOBRE PISO CIMENTADO, UMA DEMAO</t>
  </si>
  <si>
    <t>PINTURA ACRILICA EM PISO CIMENTADO DUAS DEMAOS</t>
  </si>
  <si>
    <t>74245/1</t>
  </si>
  <si>
    <t>PINTURA COM TINTA A BASE DE BORRACHA CLORADA , DE FAIXAS DE DEMARCACAO, EM QUADRA POLIESPORTIVA, 5 CM DE LARGURA.</t>
  </si>
  <si>
    <t>ML</t>
  </si>
  <si>
    <t>79500/2</t>
  </si>
  <si>
    <t>PINTURA ACRILICA EM PISO CIMENTADO, TRES DEMAOS</t>
  </si>
  <si>
    <t>APLICACAO DE VERNIZ POLIURETANO FOSCO SOBRE PISO DE PEDRAS DECORATIVAS, 3 DEMAOS</t>
  </si>
  <si>
    <t>PINTURA ACRILICA PARA SINALIZAÇÃO HORIZONTAL EM PISO CIMENTADO</t>
  </si>
  <si>
    <t>POLIMENTO E ENCERAMENTO DE PISO EM MADEIRA</t>
  </si>
  <si>
    <t>PINTURA PARA TELHAS DE ALUMINIO COM TINTA ESMALTE AUTOMOTIVA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</si>
  <si>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</si>
  <si>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</si>
  <si>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</si>
  <si>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PISO EM TABUA CORRIDA DE MADEIRA ESPESSURA 2,5CM FIXADO EM PECAS DE MADEIRA E ASSENTADO EM ARGAMASSA TRACO 1:4 (CIMENTO/AREIA)</t>
  </si>
  <si>
    <t>73734/1</t>
  </si>
  <si>
    <t>PISO EM TACO DE MADEIRA 7X21CM, ASSENTADO COM ARGAMASSA TRACO 1:4 (CIMENTO E AREIA MEDIA)</t>
  </si>
  <si>
    <t>PISO EM TACO DE MADEIRA 7X21CM, FIXADO COM COLA BASE DE PVA</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</si>
  <si>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</si>
  <si>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</si>
  <si>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</si>
  <si>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</si>
  <si>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</si>
  <si>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</si>
  <si>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</si>
  <si>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</si>
  <si>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</si>
  <si>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</si>
  <si>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</si>
  <si>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</si>
  <si>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</si>
  <si>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</si>
  <si>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</si>
  <si>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(COMPOSIÇÃO REPRESENTATIVA) DO SERVIÇO DE REVESTIMENTO CERÂMICO PARA PISO COM PLACAS TIPO GRÉS DE DIMENSÕES 35X35 CM, PARA EDIFICAÇÃO HABITACIONAL MULTIFAMILIAR (PRÉDIO). AF_11/2014</t>
  </si>
  <si>
    <t>(COMPOSIÇÃO REPRESENTATIVA) DO SERVIÇO DE REVESTIMENTO CERÂMICO PARA PISO COM PLACAS TIPO GRÉS DE DIMENSÕES 35X35 CM, PARA EDIFICAÇÃO HABITACIONAL UNIFAMILIAR (CASA) E EDIFICAÇÃO PÚBLICA PADRÃO. AF_11/2014</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</si>
  <si>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</si>
  <si>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</si>
  <si>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</si>
  <si>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73743/1</t>
  </si>
  <si>
    <t>PISO EM PEDRA SÃO TOME ASSENTADO SOBRE ARGAMASSA 1:3 (CIMENTO E AREIA) REJUNTADO COM CIMENTO BRANCO</t>
  </si>
  <si>
    <t>73921/2</t>
  </si>
  <si>
    <t>PISO EM PEDRA ARDOSIA ASSENTADO SOBRE ARGAMASSA COLANTE REJUNTADO COM CIMENTO COMUM</t>
  </si>
  <si>
    <t>PISO EM PEDRA PORTUGUESA ASSENTADO SOBRE BASE DE AREIA, REJUNTADO COM CIMENTO COMUM</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</si>
  <si>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</si>
  <si>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</si>
  <si>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</si>
  <si>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</si>
  <si>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</si>
  <si>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</si>
  <si>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</si>
  <si>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</si>
  <si>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</si>
  <si>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</si>
  <si>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</si>
  <si>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</si>
  <si>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PISO DE BORRACHA FRISADO, ESPESSURA 7MM, ASSENTADO COM ARGAMASSA TRACO 1:3 (CIMENTO E AREIA)</t>
  </si>
  <si>
    <t>PISO DE BORRACHA PASTILHADO, ESPESSURA 7MM, ASSENTADO COM ARGAMASSA TRACO 1:3 (CIMENTO E AREIA)</t>
  </si>
  <si>
    <t>73876/1</t>
  </si>
  <si>
    <t>PISO DE BORRACHA PASTILHADO, ESPESSURA 7MM, FIXADO COM COLA</t>
  </si>
  <si>
    <t>PISO DE BORRACHA CANELADA, ESPESSURA 3,5MM, FIXADO COM COLA</t>
  </si>
  <si>
    <t>ASSENTAMENTO DE PISO DE BORRACHA PASTILHADA FIXADO COM COLA</t>
  </si>
  <si>
    <t>PISO INDUSTRIAL DE ALTA RESISTENCIA, ESPESSURA 8MM, INCLUSO JUNTAS DE DILATACAO PLASTICAS E POLIMENTO MECANIZADO</t>
  </si>
  <si>
    <t>PISO INDUSTRIAL ALTA RESISTENCIA, ESPESSURA 12MM, INCLUSO JUNTAS DE DILATACAO PLASTICAS E POLIMENTO MECANIZADO</t>
  </si>
  <si>
    <t>APLICACAO DE TINTA A BASE DE EPOXI SOBRE PISO</t>
  </si>
  <si>
    <t>PISO EM GRANILITE, MARMORITE OU GRANITINA ESPESSURA 8 MM, INCLUSO JUNTAS DE DILATACAO PLASTICAS</t>
  </si>
  <si>
    <t>74111/1</t>
  </si>
  <si>
    <t>SOLEIRA / TABEIRA EM MARMORE BRANCO COMUM, POLIDO, LARGURA 5 CM, ESPESSURA 2 CM, ASSENTADA COM ARGAMASSA COLANTE</t>
  </si>
  <si>
    <t>SOLEIRA EM MÁRMORE, LARGURA 15 CM, ESPESSURA 2,0 CM. AF_06/2018</t>
  </si>
  <si>
    <t>RODAPÉ EM MÁRMORE, ALTURA 7 CM. AF_06/2018</t>
  </si>
  <si>
    <t>73886/1</t>
  </si>
  <si>
    <t>RODAPE EM MADEIRA, ALTURA 7CM, FIXADO EM PECAS DE MADEIRA</t>
  </si>
  <si>
    <t>RODAPE EM MADEIRA, ALTURA 7CM, FIXADO COM COLA</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</si>
  <si>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</si>
  <si>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</si>
  <si>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</si>
  <si>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RODAPÉ CERÂMICO DE 7CM DE ALTURA COM PLACAS TIPO ESMALTADA COMERCIAL DE DIMENSÕES 35X35CM (PADRAO POPULAR). AF_06/2017</t>
  </si>
  <si>
    <t>73850/1</t>
  </si>
  <si>
    <t>RODAPE EM MARMORITE, ALTURA 10CM</t>
  </si>
  <si>
    <t>RODAPE EM ARDOSIA ASSENTADO COM ARGAMASSA TRACO 1:4 (CIMENTO E AREIA) ALTURA 10CM</t>
  </si>
  <si>
    <t>PISO EM CONCRETO 20 MPA PREPARO MECANICO, ESPESSURA 7CM, INCLUSO SELANTE ELASTICO A BASE DE POLIURETANO</t>
  </si>
  <si>
    <t>PISO EM CONCRETO 20 MPA PREPARO MECANICO, ESPESSURA 7CM, INCLUSO JUNTAS DE DILATACAO EM MADEIRA</t>
  </si>
  <si>
    <t>PISO EM CONCRETO 20MPA PREPARO MECANICO, ESPESSURA 7 CM, COM ARMACAO EM TELA SOLDADA</t>
  </si>
  <si>
    <t>JUNTA 5X5CM COM ARGAMASSA TRACO 1:3 (CIMENTO E AREIA) PARA PISO EM PLACAS</t>
  </si>
  <si>
    <t>JUNTA 2,5X2,5CM COM ARGAMASSA 1:1:3 IMPERMEABILIZANTE DE HIDRO-ASFALTO CIMENTO E AREIA PARA PISO EM PLACAS</t>
  </si>
  <si>
    <t>EXECUÇÃO DE PASSEIO (CALÇADA) OU PISO DE CONCRETO COM CONCRETO MOLDADO IN LOCO, FEITO EM OBRA, ACABAMENTO CONVENCIONAL, NÃO ARMADO. AF_07/2016</t>
  </si>
  <si>
    <t>EXECUÇÃO DE PASSEIO (CALÇADA) OU PISO DE CONCRETO COM CONCRETO MOLDADO IN LOCO, USINADO,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</si>
  <si>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</si>
  <si>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</si>
  <si>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</si>
  <si>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</si>
  <si>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</si>
  <si>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</si>
  <si>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</si>
  <si>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</si>
  <si>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</si>
  <si>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</si>
  <si>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</si>
  <si>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</si>
  <si>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</si>
  <si>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</si>
  <si>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</si>
  <si>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</si>
  <si>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</si>
  <si>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</si>
  <si>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</si>
  <si>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</si>
  <si>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MECÂNICO COM BETONEIRA 400 L, APLICADO EM ÁREAS SECAS SOBRE LAJE, NÃO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</si>
  <si>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</si>
  <si>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</si>
  <si>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</si>
  <si>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</si>
  <si>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</si>
  <si>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</si>
  <si>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</si>
  <si>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MECÂNICO COM BETONEIRA 400 L, APLICADO EM ÁREAS SECAS SOBRE LAJE, NÃO ADERIDO, ESPESSURA 6CM.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</si>
  <si>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</si>
  <si>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</si>
  <si>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</si>
  <si>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</si>
  <si>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</si>
  <si>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</si>
  <si>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</si>
  <si>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</si>
  <si>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</si>
  <si>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</si>
  <si>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</si>
  <si>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</si>
  <si>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</si>
  <si>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</si>
  <si>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</si>
  <si>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</si>
  <si>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</si>
  <si>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</si>
  <si>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</si>
  <si>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</si>
  <si>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</si>
  <si>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</si>
  <si>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</si>
  <si>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</si>
  <si>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</si>
  <si>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CONTRAPISO ACÚSTICO EM ARGAMASSA TRAÇO 1:4 (CIMENTO E AREIA), PREPARO MECÂNICO COM BETONEIRA 400L, APLICADO EM ÁREAS SECAS MENORES QUE 15M2, ESPESSURA 5CM. AF_10/2014</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</si>
  <si>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</si>
  <si>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</si>
  <si>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</si>
  <si>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</si>
  <si>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</si>
  <si>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</si>
  <si>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</si>
  <si>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</si>
  <si>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</si>
  <si>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</si>
  <si>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</si>
  <si>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</si>
  <si>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</si>
  <si>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</si>
  <si>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</si>
  <si>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</si>
  <si>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</si>
  <si>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</si>
  <si>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</si>
  <si>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MECÂNICO COM BETONEIRA 400L, APLICADO EM ÁREAS SECAS MAIORES QUE 15M2, ESPESSURA 7CM.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</si>
  <si>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</si>
  <si>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</si>
  <si>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</si>
  <si>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</si>
  <si>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</si>
  <si>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</si>
  <si>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</si>
  <si>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RODAPE BORRACHA LISO, ALTURA = 7CM, ESPESSURA = 2 MM, PARA ARGAMASSA</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</si>
  <si>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</si>
  <si>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</si>
  <si>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</si>
  <si>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</si>
  <si>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MANUAL. AF_06/2014</t>
  </si>
  <si>
    <t>CHAPISCO APLICADO EM ALVENARIAS E ESTRUTURAS DE CONCRETO INTERNAS, COM ROLO PARA TEXTURA ACRÍLICA.  ARGAMASSA INDUSTRIALIZADA COM PREPARO EM MISTURADOR 300 KG.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</si>
  <si>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</si>
  <si>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</si>
  <si>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</si>
  <si>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</si>
  <si>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</si>
  <si>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</si>
  <si>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</si>
  <si>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</si>
  <si>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</si>
  <si>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</si>
  <si>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</si>
  <si>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</si>
  <si>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</si>
  <si>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</si>
  <si>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</si>
  <si>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</si>
  <si>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</si>
  <si>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</si>
  <si>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</si>
  <si>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</si>
  <si>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</si>
  <si>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</si>
  <si>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</si>
  <si>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</si>
  <si>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</si>
  <si>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</si>
  <si>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BARRA LISA COM ARGAMASSA TRACO 1:4 (CIMENTO E AREIA GROSSA), ESPESSURA 2,0CM, INCLUSO ADITIVO IMPERMEABILIZANTE, PREPARO MECANICO DA ARGAMASSA</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</si>
  <si>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</si>
  <si>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</si>
  <si>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</si>
  <si>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</si>
  <si>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BARRA LISA TRACO 1:4 (CIMENTO E AREIA MEDIA), COM CORANTE AMARELO, ESPESSURA 2,0CM, PREPARO MANUAL DA ARGAMASSA</t>
  </si>
  <si>
    <t>BARRA LISA TRACO 1:3 (CIMENTO E AREIA MEDIA NAO PENEIRADA), INCLUSO ADITIVO IMPERMEABILIZANTE, ESPESSURA 0,5CM, PREPARO MANUAL DA ARGAMASSA</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</si>
  <si>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</si>
  <si>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</si>
  <si>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</si>
  <si>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</si>
  <si>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</si>
  <si>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</si>
  <si>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</si>
  <si>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</si>
  <si>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</si>
  <si>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</si>
  <si>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</si>
  <si>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</si>
  <si>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</si>
  <si>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</si>
  <si>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</si>
  <si>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</si>
  <si>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</si>
  <si>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</si>
  <si>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</si>
  <si>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</si>
  <si>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</si>
  <si>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</si>
  <si>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</si>
  <si>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</si>
  <si>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</si>
  <si>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</si>
  <si>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</si>
  <si>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</si>
  <si>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</si>
  <si>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APLICAÇÃO DE GESSO PROJETADO COM EQUIPAMENTO DE PROJEÇÃO EM PAREDES DE AMBIENTES DE ÁREA MENOR QUE 5M², SARRAFEADO (COM TALISCAS), ESPESSURA DE 1,5CM.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</si>
  <si>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</si>
  <si>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</si>
  <si>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</si>
  <si>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</si>
  <si>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</si>
  <si>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</si>
  <si>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</si>
  <si>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</si>
  <si>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</si>
  <si>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</si>
  <si>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</si>
  <si>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</si>
  <si>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MASSA ÚNICA, PARA RECEBIMENTO DE PINTURA OU CERÂMICA, ARGAMASSA INDUSTRIALIZADA, PREPARO MECÂNICO, APLICADO COM EQUIPAMENTO DE MISTURA E PROJEÇÃO DE 1,5 M3/H EM FACES INTERNAS DE PAREDES, ESPESSURA DE 5MM, SEM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</si>
  <si>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</si>
  <si>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</si>
  <si>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</si>
  <si>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</si>
  <si>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</si>
  <si>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</si>
  <si>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</si>
  <si>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</si>
  <si>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</si>
  <si>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</si>
  <si>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</si>
  <si>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</si>
  <si>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</si>
  <si>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</si>
  <si>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</si>
  <si>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</si>
  <si>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</si>
  <si>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</si>
  <si>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</si>
  <si>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</si>
  <si>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</si>
  <si>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</si>
  <si>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</si>
  <si>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</si>
  <si>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</si>
  <si>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</si>
  <si>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</si>
  <si>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</si>
  <si>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</si>
  <si>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</si>
  <si>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</si>
  <si>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</si>
  <si>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</si>
  <si>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</si>
  <si>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</si>
  <si>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</si>
  <si>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</si>
  <si>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</si>
  <si>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</si>
  <si>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</si>
  <si>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</si>
  <si>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</si>
  <si>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</si>
  <si>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</si>
  <si>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</si>
  <si>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</si>
  <si>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</si>
  <si>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</si>
  <si>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</si>
  <si>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</si>
  <si>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</si>
  <si>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</si>
  <si>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</si>
  <si>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</si>
  <si>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</si>
  <si>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</si>
  <si>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</si>
  <si>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</si>
  <si>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</si>
  <si>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</si>
  <si>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</si>
  <si>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</si>
  <si>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</si>
  <si>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</si>
  <si>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</si>
  <si>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</si>
  <si>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</si>
  <si>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</si>
  <si>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</si>
  <si>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</si>
  <si>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</si>
  <si>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</si>
  <si>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</si>
  <si>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</si>
  <si>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</si>
  <si>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</si>
  <si>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</si>
  <si>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</si>
  <si>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</si>
  <si>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</si>
  <si>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</si>
  <si>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</si>
  <si>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</si>
  <si>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(COMPOSIÇÃO REPRESENTATIVA) DO SERVIÇO DE EMBOÇO/MASSA ÚNICA, APLICADO MANUALMENTE, TRAÇO 1:2:8, EM BETONEIRA DE 400L, PAREDES INTERNAS, COM EXECUÇÃO DE TALISCAS, EDIFICAÇÃO HABITACIONAL UNIFAMILIAR (CASAS) E EDIFICAÇÃO PÚBLICA PADRÃO. AF_12/2014</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</si>
  <si>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</si>
  <si>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</si>
  <si>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</si>
  <si>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</si>
  <si>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PASTA DE CIMENTO PORTLAND, ESPESSURA 1MM</t>
  </si>
  <si>
    <t>APICOAMENTO MANUAL DE SUPERFICIE DE CONCRETO</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</si>
  <si>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</si>
  <si>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</si>
  <si>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</si>
  <si>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</si>
  <si>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</si>
  <si>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</si>
  <si>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</si>
  <si>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</si>
  <si>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</si>
  <si>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</si>
  <si>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</si>
  <si>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</si>
  <si>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</si>
  <si>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</si>
  <si>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</si>
  <si>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</si>
  <si>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</si>
  <si>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</si>
  <si>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</si>
  <si>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</si>
  <si>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</si>
  <si>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PAREDES INTERNAS, MEIA PAREDE, OU PAREDE INTEIRA, PLACAS GRÊS OU SEMI-GRÊS DE 20X20 CM, PARA EDIFICAÇÕES HABITACIONAIS UNIFAMILIAR (CASAS) E EDIFICAÇÕES PÚBLICAS PADRÃO. AF_11/2014</t>
  </si>
  <si>
    <t>REVESTIMENTO CERÂMICO PARA PAREDES INTERNAS COM PLACAS TIPO ESMALTADA PADRÃO POPULAR DE DIMENSÕES 20X20 CM APLICADAS EM AMBIENTES DE ÁREA MENOR QUE 5 M2 NA ALTURA INTEIRA DAS PAREDES. AF_06/2014</t>
  </si>
  <si>
    <t>REVESTIMENTO CERÂMICO PARA PAREDES INTERNAS COM PLACAS TIPO ESMALTADA PADRÃO POPULAR DE DIMENSÕES 20X20 CM APLICADAS EM AMBIENTES DE ÁREA MAIOR QUE 5 M2 NA ALTURA INTEIRA DAS PAREDES. AF_06/2014</t>
  </si>
  <si>
    <t>REVESTIMENTO CERÂMICO PARA PAREDES INTERNAS COM PLACAS TIPO ESMALTADA PADRÃO POPULAR DE DIMENSÕES 20X20 CM APLICADAS EM AMBIENTES DE ÁREA MENOR QUE 5 M2 A MEIA ALTURA DAS PAREDES. AF_06/2014</t>
  </si>
  <si>
    <t>REVESTIMENTO CERÂMICO PARA PAREDES INTERNAS COM PLACAS TIPO ESMALTADA PADRÃO POPULAR DE DIMENSÕES 20X20 CM APLICADAS EM AMBIENTES DE ÁREA MAIOR QUE 5 M2 A MEIA ALTURA DAS PAREDES. AF_06/2014</t>
  </si>
  <si>
    <t>PEITORIL EM MARMORE BRANCO, LARGURA DE 15CM, ASSENTADO COM ARGAMASSA TRACO 1:4 (CIMENTO E AREIA MEDIA), PREPARO MANUAL DA ARGAMASSA</t>
  </si>
  <si>
    <t>PEITORIL EM MARMORE BRANCO, LARGURA DE 25CM, ASSENTADO COM ARGAMASSA TRACO 1:3 (CIMENTO E AREIA MEDIA), PREPARO MANUAL DA ARGAMASSA</t>
  </si>
  <si>
    <t>ASSENTAMENTO DE PEITORIL COM ARGAMASSA DE CIMENTO COLANTE</t>
  </si>
  <si>
    <t>TABEIRA DE MADEIRA LEI, 1A QUALIDADE, 2,5X30,0CM PARA BEIRAL DE TELHADO</t>
  </si>
  <si>
    <t>FORRO EM MADEIRA PINUS, PARA AMBIENTES RESIDENCIAIS, INCLUSIVE ESTRUTURA DE FIXAÇÃO. AF_05/2017</t>
  </si>
  <si>
    <t>FORRO EM MADEIRA PINUS, PARA AMBIENTES COMERCIAIS, INCLUSIVE ESTRUTURA DE FIXAÇÃO. AF_05/2017</t>
  </si>
  <si>
    <t>ACABAMENTOS PARA FORRO (RODA-FORRO EM MADEIRA PINUS). AF_05/2017</t>
  </si>
  <si>
    <t>FORRO EM PLACAS DE GESSO, PARA AMBIENTES RESIDENCIAIS. AF_05/2017_P</t>
  </si>
  <si>
    <t>FORRO EM DRYWALL, PARA AMBIENTES RESIDENCIAIS, INCLUSIVE ESTRUTURA DE FIXAÇÃO. AF_05/2017_P</t>
  </si>
  <si>
    <t>FORRO EM PLACAS DE GESSO, PARA AMBIENTES COMERCIAIS. AF_05/2017_P</t>
  </si>
  <si>
    <t>FORRO EM DRYWALL, PARA AMBIENTES COMERCIAIS, INCLUSIVE ESTRUTURA DE FIXAÇÃO. AF_05/2017_P</t>
  </si>
  <si>
    <t>ACABAMENTOS PARA FORRO (MOLDURA DE GESSO). AF_05/2017</t>
  </si>
  <si>
    <t>ACABAMENTOS PARA FORRO (MOLDURA EM DRYWALL, COM LARGURA DE 15 CM). AF_05/2017_P</t>
  </si>
  <si>
    <t>ACABAMENTOS PARA FORRO (SANCA DE GESSO MONTADA NA OBRA). AF_05/2017_P</t>
  </si>
  <si>
    <t>REVESTIMENTO EM LAMINADO MELAMINICO TEXTURIZADO, ESPESSURA 0,8 MM, FIXADO COM COLA</t>
  </si>
  <si>
    <t>73807/1</t>
  </si>
  <si>
    <t>CORRIMAO EM MARMORITE, LARGURA 15CM</t>
  </si>
  <si>
    <t>RECOLOCACO DE FORROS EM REGUA DE PVC E PERFIS, CONSIDERANDO REAPROVEITAMENTO DO MATERIAL</t>
  </si>
  <si>
    <t>FORRO EM RÉGUAS DE PVC, FRISADO, PARA AMBIENTES RESIDENCIAIS, INCLUSIVE ESTRUTURA DE FIXAÇÃO. AF_05/2017_P</t>
  </si>
  <si>
    <t>FORRO EM RÉGUAS DE PVC, FRISADO, PARA AMBIENTES COMERCIAIS, INCLUSIVE ESTRUTURA DE FIXAÇÃO. AF_05/2017_P</t>
  </si>
  <si>
    <t>ACABAMENTOS PARA FORRO (RODA-FORRO EM PERFIL METÁLICO E PLÁSTICO). AF_05/2017</t>
  </si>
  <si>
    <t>FORRO EM RÉGUAS DE PVC, LISO, PARA AMBIENTES RESIDENCIAIS, INCLUSIVE ESTRUTURA DE FIXAÇÃO. AF_05/2017_P</t>
  </si>
  <si>
    <t>FORRO DE PVC, LISO, PARA AMBIENTES COMERCIAIS, INCLUSIVE ESTRUTURA DE FIXAÇÃO. AF_05/2017_P</t>
  </si>
  <si>
    <t>ISOLAMENTO TERMICO COM ARGAMASSA TRACO 1:3 (CIMENTO E AREIA GROSSA NAO PENEIRADA), COM ADICAO DE PEROLAS DE ISOPOR, ESPESSURA 6CM, PREPARO MANUAL DA ARGAMASSA</t>
  </si>
  <si>
    <t>73833/1</t>
  </si>
  <si>
    <t>ISOLAMENTO TERMICO COM MANTA DE LA DE VIDRO, ESPESSURA 2,5CM</t>
  </si>
  <si>
    <t>REPARO ESTRUTURAL DE ESTRUTURAS DE CONCRETO COM ARGAMASSA POLIMERICA DE ALTO DESEMPENHO, E=2 CM</t>
  </si>
  <si>
    <t>REPARO/COLAGEM DE ESTRUTURAS DE CONCRETO COM ADESIVO ESTRUTURAL A BASE DE EPOXI, E=2 MM</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</si>
  <si>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</si>
  <si>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</si>
  <si>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</si>
  <si>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</si>
  <si>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</si>
  <si>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</si>
  <si>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PARA QUALQUER REVESTIMENTO, EM TETO DO SISTEMA DE PAREDES DE CONCRETO. AF_06/2015</t>
  </si>
  <si>
    <t>ESTUCAMENTO DE DENSIDADE ALTA, NAS FACES INTERNAS DE PAREDES DO SISTEMA DE PAREDES DE CONCRETO. AF_06/2015</t>
  </si>
  <si>
    <t>ARGAMASSA TRACO 1:3 (CIMENTO E AREIA), PREPARO MANUAL, INCLUSO ADITIVO IMPERMEABILIZANTE</t>
  </si>
  <si>
    <t>ARGAMASSA TRACO 1:4 (CIMENTO E AREIA), PREPARO MANUAL, INCLUSO ADITIVO IMPERMEABILIZANTE</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</si>
  <si>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</si>
  <si>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</si>
  <si>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</si>
  <si>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</si>
  <si>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</si>
  <si>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</si>
  <si>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</si>
  <si>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</si>
  <si>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</si>
  <si>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</si>
  <si>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</si>
  <si>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</si>
  <si>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</si>
  <si>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</si>
  <si>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</si>
  <si>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</si>
  <si>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</si>
  <si>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</si>
  <si>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</si>
  <si>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</si>
  <si>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</si>
  <si>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</si>
  <si>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</si>
  <si>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</si>
  <si>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</si>
  <si>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</si>
  <si>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</si>
  <si>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</si>
  <si>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</si>
  <si>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</si>
  <si>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</si>
  <si>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</si>
  <si>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</si>
  <si>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</si>
  <si>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</si>
  <si>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</si>
  <si>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</si>
  <si>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</si>
  <si>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</si>
  <si>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</si>
  <si>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</si>
  <si>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</si>
  <si>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</si>
  <si>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</si>
  <si>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</si>
  <si>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</si>
  <si>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</si>
  <si>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</si>
  <si>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</si>
  <si>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</si>
  <si>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</si>
  <si>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</si>
  <si>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</si>
  <si>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</si>
  <si>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</si>
  <si>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</si>
  <si>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</si>
  <si>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</si>
  <si>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</si>
  <si>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</si>
  <si>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</si>
  <si>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</si>
  <si>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</si>
  <si>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</si>
  <si>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</si>
  <si>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</si>
  <si>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</si>
  <si>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</si>
  <si>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</si>
  <si>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</si>
  <si>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</si>
  <si>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</si>
  <si>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</si>
  <si>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</si>
  <si>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</si>
  <si>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</si>
  <si>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1:3:12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</si>
  <si>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</si>
  <si>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</si>
  <si>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</si>
  <si>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</si>
  <si>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</si>
  <si>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</si>
  <si>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</si>
  <si>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</si>
  <si>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</si>
  <si>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</si>
  <si>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</si>
  <si>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</si>
  <si>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</si>
  <si>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</si>
  <si>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</si>
  <si>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</si>
  <si>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</si>
  <si>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</si>
  <si>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</si>
  <si>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</si>
  <si>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</si>
  <si>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</si>
  <si>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</si>
  <si>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</si>
  <si>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</si>
  <si>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</si>
  <si>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PRONTA PARA CONTRAPISO, PREPARO MANUAL. AF_06/2014</t>
  </si>
  <si>
    <t>ARGAMASSA INDUSTRIALIZADA PARA CHAPISCO ROLADO, PREPARO MANUAL. AF_06/2014</t>
  </si>
  <si>
    <t>ARGAMASSA INDUSTRIALIZADA PARA CHAPISCO COLANTE,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</si>
  <si>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</si>
  <si>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</si>
  <si>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1,5 M³/H DE ARGAMASSA. AF_06/2014</t>
  </si>
  <si>
    <t>ARGAMASSA INDUSTRIALIZADA PARA REVESTIMENTOS, MISTURA E PROJEÇÃO DE 2 M³/H DE ARGAMASSA. AF_06/2014</t>
  </si>
  <si>
    <t>ARGAMASSA À BASE DE GESSO, MISTURA E PROJEÇÃO DE 1,5 M³/H DE ARGAMASSA. AF_06/2014</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</si>
  <si>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</si>
  <si>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</si>
  <si>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</si>
  <si>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</si>
  <si>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</si>
  <si>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</si>
  <si>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ARGAMASSA TRAÇO 1:2:9 (CIMENTO, CAL E AREIA MÉDIA) PARA EMBOÇO/MASSA ÚNICA/ASSENTAMENTO DE ALVENARIA DE VEDAÇÃO, PREPARO MECÂNICO COM BETONEIRA 400 L. AF_09/2014</t>
  </si>
  <si>
    <t>ARGAMASSA TRAÇO 1:1,65 (CIMENTO E AREIA MÉDIA), FCK 20 MPA, PREPARO MECÂNICO COM MISTURADOR DUPLO HORIZONTAL DE ALTA TURBULÊNCIA. AF_11/2016</t>
  </si>
  <si>
    <t>ARGAMASSA TRAÇO 1:3 (CIMENTO E AREIA), PREPARO MECANICO , INCLUSO ADITIVO IMPERMEABILIZANTE</t>
  </si>
  <si>
    <t>TRANSPORTE HORIZONTAL, MASSA/GRANEL, JERICA 90L, 30M. AF_06/2014</t>
  </si>
  <si>
    <t>TRANSPORTE HORIZONTAL, MASSA/GRANEL, JERICA 90L, 50M. AF_06/2014</t>
  </si>
  <si>
    <t>TRANSPORTE HORIZONTAL, MASSA/GRANEL, JERICA 90L, 75M. AF_06/2014</t>
  </si>
  <si>
    <t>TRANSPORTE HORIZONTAL, MASSA/GRANEL, JERICA 90L, 100M. AF_06/2014</t>
  </si>
  <si>
    <t>TRANSPORTE HORIZONTAL, MASSA/GRANEL, MINICARREGADEIRA, 30M. AF_06/2014</t>
  </si>
  <si>
    <t>TRANSPORTE HORIZONTAL, MASSA/GRANEL, MINICARREGADEIRA, 50M. AF_06/2014</t>
  </si>
  <si>
    <t>TRANSPORTE HORIZONTAL, MASSA/GRANEL, MINICARREGADEIRA, 75M. AF_06/2014</t>
  </si>
  <si>
    <t>TRANSPORTE HORIZONTAL, MASSA/GRANEL, MINICARREGADEIRA, 100M. AF_06/2014</t>
  </si>
  <si>
    <t>TRANSPORTE HORIZONTAL, BLOCOS VAZADOS DE CONCRETO OU CERÂMICO 19X19X39 CM, MANUAL, 30M. AF_06/2014</t>
  </si>
  <si>
    <t>TRANSPORTE HORIZONTAL, BLOCOS CERÂMICOS FURADOS NA HORIZONTAL 9X19X19 CM, MANUAL, 30M. AF_06/2014</t>
  </si>
  <si>
    <t>TRANSPORTE HORIZONTAL, BLOCOS VAZADOS DE CONCRETO OU CERÂMICO 19X19X39 CM, CARRINHO PLATAFORMA, 30M. AF_06/2014</t>
  </si>
  <si>
    <t>TRANSPORTE HORIZONTAL, BLOCOS CERÂMICOS FURADOS NA HORIZONTAL 9X19X19 CM, CARRINHO PLATAFORMA, 30M. AF_06/2014</t>
  </si>
  <si>
    <t>TRANSPORTE HORIZONTAL, BLOCOS VAZADOS DE CONCRETO OU CERÂMICO 19X19X39 CM, CARRINHO PLATAFORMA, 50M. AF_06/2014</t>
  </si>
  <si>
    <t>TRANSPORTE HORIZONTAL, BLOCOS CERÂMICOS FURADOS NA HORIZONTAL 9X19X19 CM, CARRINHO PLATAFORMA, 50M. AF_06/2014</t>
  </si>
  <si>
    <t>TRANSPORTE HORIZONTAL, BLOCOS VAZADOS DE CONCRETO OU CERÂMICO 19X19X39 CM, CARRINHO PLATAFORMA, 75M. AF_06/2014</t>
  </si>
  <si>
    <t>TRANSPORTE HORIZONTAL, BLOCOS CERÂMICOS FURADOS NA HORIZONTAL 9X19X19 CM, CARRINHO PLATAFORMA, 75M. AF_06/2014</t>
  </si>
  <si>
    <t>TRANSPORTE HORIZONTAL, BLOCOS VAZADOS DE CONCRETO OU CERÂMICO 19X19X39 CM, CARRINHO PLATAFORMA, 100M. AF_06/2014</t>
  </si>
  <si>
    <t>TRANSPORTE HORIZONTAL, BLOCOS CERÂMICOS FURADOS NA HORIZONTAL 9X19X19 CM, CARRINHO PLATAFORMA, 100M. AF_06/2014</t>
  </si>
  <si>
    <t>TRANSPORTE HORIZONTAL, BLOCOS VAZADOS DE CONCRETO OU CERÂMICO 19X19X39 CM, CARRINHO PARA MINI PÁLETES, 30M. AF_06/2014</t>
  </si>
  <si>
    <t>TRANSPORTE HORIZONTAL, BLOCOS CERÂMICOS FURADOS NA HORIZONTAL 9X19X19 CM, CARRINHO PARA MINI PÁLETES, 30M. AF_06/2014</t>
  </si>
  <si>
    <t>TRANSPORTE HORIZONTAL, BLOCOS VAZADOS DE CONCRETO OU CERÂMICO 19X19X39 CM, CARRINHO PARA MINI PÁLETES, 50M. AF_06/2014</t>
  </si>
  <si>
    <t>TRANSPORTE HORIZONTAL, BLOCOS CERÂMICOS FURADOS NA HORIZONTAL 9X19X19 CM, CARRINHO PARA MINI PÁLETES, 50M. AF_06/2014</t>
  </si>
  <si>
    <t>TRANSPORTE HORIZONTAL, BLOCOS VAZADOS DE CONCRETO OU CERÂMICO 19X19X39 CM, CARRINHO PARA MINI PÁLETES, 75M. AF_06/2014</t>
  </si>
  <si>
    <t>TRANSPORTE HORIZONTAL, BLOCOS CERÂMICOS FURADOS NA HORIZONTAL 9X19X19 CM, CARRINHO PARA MINI PÁLETES, 75M. AF_06/2014</t>
  </si>
  <si>
    <t>TRANSPORTE HORIZONTAL, BLOCOS VAZADOS DE CONCRETO OU CERÂMICO 19X19X39 CM, CARRINHO PARA MINI PÁLETES, 100M. AF_06/2014</t>
  </si>
  <si>
    <t>TRANSPORTE HORIZONTAL, BLOCOS CERÂMICOS FURADOS NA HORIZONTAL 9X19X19 CM, CARRINHO PARA MINI PÁLETES, 100M. AF_06/2014</t>
  </si>
  <si>
    <t>TRANSPORTE HORIZONTAL, PLACAS CERÂMICAS, MANUAL, 30M. AF_06/2014</t>
  </si>
  <si>
    <t>TRANSPORTE HORIZONTAL, PLACAS CERÂMICAS, CARRINHO PLATAFORMA, 30M. AF_06/2014</t>
  </si>
  <si>
    <t>TRANSPORTE HORIZONTAL, PLACAS CERÂMICAS, CARRINHO PLATAFORMA, 50M. AF_06/2014</t>
  </si>
  <si>
    <t>TRANSPORTE HORIZONTAL, PLACAS CERÂMICAS, CARRINHO PLATAFORMA, 75M. AF_06/2014</t>
  </si>
  <si>
    <t>TRANSPORTE HORIZONTAL, PLACAS CERÂMICAS, CARRINHO PLATAFORMA, 100M. AF_06/2014</t>
  </si>
  <si>
    <t>TRANSPORTE HORIZONTAL, PLACAS CERÂMICAS, CARRINHO PARA MINI PÁLETES, 30M. AF_06/2014</t>
  </si>
  <si>
    <t>TRANSPORTE HORIZONTAL, PLACAS CERÂMICAS, CARRINHO PARA MINI PÁLETES, 50M. AF_06/2014</t>
  </si>
  <si>
    <t>TRANSPORTE HORIZONTAL, PLACAS CERÂMICAS, CARRINHO PARA MINI PÁLETES, 75M. AF_06/2014</t>
  </si>
  <si>
    <t>TRANSPORTE HORIZONTAL, PLACAS CERÂMICAS, CARRINHO PARA MINI PÁLETES, 100M. AF_06/2014</t>
  </si>
  <si>
    <t>TRANSPORTE HORIZONTAL, PLACAS CERÂMICAS, MANIPULADOR TELESCÓPICO, 30M. AF_06/2014</t>
  </si>
  <si>
    <t>TRANSPORTE HORIZONTAL, PLACAS CERÂMICAS, MANIPULADOR TELESCÓPICO, 50M. AF_06/2014</t>
  </si>
  <si>
    <t>TRANSPORTE HORIZONTAL, PLACAS CERÂMICAS, MANIPULADOR TELESCÓPICO, 75M. AF_06/2014</t>
  </si>
  <si>
    <t>TRANSPORTE HORIZONTAL, PLACAS CERÂMICAS, MANIPULADOR TELESCÓPICO, 100M. AF_06/2014</t>
  </si>
  <si>
    <t>TRANSPORTE HORIZONTAL, LATA DE 18 L, MANUAL, 30M. AF_06/2014</t>
  </si>
  <si>
    <t>L</t>
  </si>
  <si>
    <t>TRANSPORTE VERTICAL, BLOCOS VAZADOS DE CONCRETO OU CERÂMICO 19X19X39 CM, MANUAL, 1 PAVIMENTO. AF_06/2014</t>
  </si>
  <si>
    <t>TRANSPORTE VERTICAL, BLOCOS CERÂMICOS FURADOS NA HORIZONTAL 9X19X19 CM, MANUAL, 1 PAVIMENTO. AF_06/2014</t>
  </si>
  <si>
    <t>TRANSPORTE VERTICAL, PLACAS CERÂMICAS, MANUAL, 1 PAVIMENTO. AF_06/2014</t>
  </si>
  <si>
    <t>TRANSPORTE VERTICAL, LATA DE 18 L, MANUAL, 1 PAVIMENTO. AF_06/2014</t>
  </si>
  <si>
    <t>TRANSPORTE VERTICAL, LATA DE 10 L, MANUAL, 1 PAVIMENTO. AF_06/2014</t>
  </si>
  <si>
    <t>TRANSPORTE HORIZONTAL, SACOS 50 KG, CARRINHO PLATAFORMA, 30M. AF_06/2014</t>
  </si>
  <si>
    <t>TRANSPORTE HORIZONTAL, SACOS 30 KG, CARRINHO PLATAFORMA, 30M. AF_06/2014</t>
  </si>
  <si>
    <t>TRANSPORTE HORIZONTAL, SACOS 20 KG, CARRINHO PLATAFORMA, 30M. AF_06/2014</t>
  </si>
  <si>
    <t>TRANSPORTE HORIZONTAL, SACOS 50 KG, CARRINHO PLATAFORMA, 50M. AF_06/2014</t>
  </si>
  <si>
    <t>TRANSPORTE HORIZONTAL, SACOS 30 KG, CARRINHO PLATAFORMA, 50M. AF_06/2014</t>
  </si>
  <si>
    <t>TRANSPORTE HORIZONTAL, SACOS 20 KG, CARRINHO PLATAFORMA, 50M. AF_06/2014</t>
  </si>
  <si>
    <t>TRANSPORTE HORIZONTAL, SACOS 50 KG, CARRINHO PLATAFORMA, 75M. AF_06/2014</t>
  </si>
  <si>
    <t>TRANSPORTE HORIZONTAL, SACOS 30 KG, CARRINHO PLATAFORMA, 75M. AF_06/2014</t>
  </si>
  <si>
    <t>TRANSPORTE HORIZONTAL, SACOS 20 KG, CARRINHO PLATAFORMA, 75M. AF_06/2014</t>
  </si>
  <si>
    <t>TRANSPORTE HORIZONTAL, SACOS 50 KG, CARRINHO PLATAFORMA, 100M. AF_06/2014</t>
  </si>
  <si>
    <t>TRANSPORTE HORIZONTAL, SACOS 30 KG, CARRINHO PLATAFORMA, 100M. AF_06/2014</t>
  </si>
  <si>
    <t>TRANSPORTE HORIZONTAL, SACOS 20 KG, CARRINHO PLATAFORMA, 100M. AF_06/2014</t>
  </si>
  <si>
    <t>TRANSPORTE HORIZONTAL, LATA DE 18 L, CARRINHO PLATAFORMA, 30M. AF_06/2014</t>
  </si>
  <si>
    <t>18L</t>
  </si>
  <si>
    <t>TRANSPORTE HORIZONTAL, LATA DE 18 L, CARRINHO PLATAFORMA, 50M. AF_06/2014</t>
  </si>
  <si>
    <t>TRANSPORTE HORIZONTAL, LATA DE 18 L, CARRINHO PLATAFORMA, 75M. AF_06/2014</t>
  </si>
  <si>
    <t>TRANSPORTE HORIZONTAL, LATA DE 18 L, CARRINHO PLATAFORMA, 100M. AF_06/2014</t>
  </si>
  <si>
    <t>TRANSPORTE HORIZONTAL, SACOS 50 KG, MANUAL, 30M. AF_06/2014</t>
  </si>
  <si>
    <t>TRANSPORTE HORIZONTAL, SACOS 30 KG, MANUAL, 30M. AF_06/2014</t>
  </si>
  <si>
    <t>TRANSPORTE HORIZONTAL, SACOS 20 KG, MANUAL, 30M. AF_06/2014</t>
  </si>
  <si>
    <t>TRANSPORTE VERTICAL, SACOS 50 KG, MANUAL, 1 PAVIMENTO. AF_06/2014</t>
  </si>
  <si>
    <t>TRANSPORTE VERTICAL, SACOS 30 KG, MANUAL, 1 PAVIMENTO. AF_06/2014</t>
  </si>
  <si>
    <t>TRANSPORTE VERTICAL, SACOS 20 KG, MANUAL, 1 PAVIMENTO. AF_06/2014</t>
  </si>
  <si>
    <t>TRANSPORTE HORIZONTAL, TUBOS DE PVC SOLDÁVEL COM DIÂMETRO MENOR OU IGUAL A 60 MM, MANUAL, 30M. AF_06/2015</t>
  </si>
  <si>
    <t>TRANSPORTE HORIZONTAL, TUBOS DE PVC SOLDÁVEL COM DIÂMETRO MAIOR QUE 60 MM E MENOR OU IGUAL A 85 MM, MANUAL, 30M. AF_06/2015</t>
  </si>
  <si>
    <t>TRANSPORTE HORIZONTAL, TUBOS DE PVC SÉRIE NORMAL - ESGOTO PREDIAL, OU REFORÇADO PARA ESGOTO OU ÁGUAS PLUVIAIS PREDIAL, COM DIÂMETRO MENOR OU IGUAL A 75 MM, MANUAL, 30M. AF_06/2015</t>
  </si>
  <si>
    <t>TRANSPORTE HORIZONTAL, TUBOS DE PVC SÉRIE NORMAL - ESGOTO PREDIAL, OU REFORÇADO PARA ESGOTO OU ÁGUAS PLUVIAIS PREDIAL, COM DIÂMETRO MAIOR QUE 75 MM E MENOR OU IGUAL A 100 MM, MANUAL, 30M. AF_06/2015</t>
  </si>
  <si>
    <t>TRANSPORTE HORIZONTAL, TUBOS DE PVC SÉRIE NORMAL - ESGOTO PREDIAL, OU REFORÇADO PARA ESGOTO OU ÁGUAS PLUVIAIS PREDIAL, COM DIÂMETRO MAIOR QUE 100 MM E MENOR OU IGUAL A 150 MM, MANUAL, 30M. AF_06/2015</t>
  </si>
  <si>
    <t>TRANSPORTE HORIZONTAL, TUBOS DE CPVC COM DIÂMETRO MENOR OU IGUAL A 54 MM, MANUAL, 30M. AF_06/2015</t>
  </si>
  <si>
    <t>TRANSPORTE HORIZONTAL, TUBOS DE CPVC COM DIÂMETRO MAIOR QUE 54 MM E MENOR OU IGUAL A 73 MM, MANUAL, 30M. AF_06/2015</t>
  </si>
  <si>
    <t>TRANSPORTE HORIZONTAL, TUBOS DE CPVC COM DIÂMETRO MAIOR QUE 73 MM E MENOR OU IGUAL A 89 MM, MANUAL, 30M. AF_06/2015</t>
  </si>
  <si>
    <t>TRANSPORTE HORIZONTAL, TUBOS DE PPR - PN 12 OU PN 25 COM DIÂMETRO MENOR OU IGUAL A 50 MM, MANUAL, 30M. AF_06/2015</t>
  </si>
  <si>
    <t>TRANSPORTE HORIZONTAL, TUBOS DE PPR - PN 12 OU PN 25 COM DIÂMETRO MAIOR QUE 50 MM E MENOR OU IGUAL A 75 MM, MANUAL, 30M. AF_06/2015</t>
  </si>
  <si>
    <t>TRANSPORTE HORIZONTAL, TUBOS DE PPR - PN 12 OU PN 25 COM DIÂMETRO MAIOR QUE 75 MM E MENOR OU IGUAL A 110 MM, MANUAL, 30M. AF_06/2015</t>
  </si>
  <si>
    <t>TRANSPORTE HORIZONTAL, TUBOS DE COBRE - CLASSE E, COM DIÂMETRO MENOR OU IGUAL A 42 MM, MANUAL, 30M. AF_06/2015</t>
  </si>
  <si>
    <t>TRANSPORTE HORIZONTAL, TUBOS DE COBRE - CLASSE E, COM DIÂMETRO MAIOR QUE 42 MM E MENOR OU IGUAL A 66 MM, MANUAL, 30M. AF_06/2015</t>
  </si>
  <si>
    <t>TRANSPORTE HORIZONTAL, TUBOS DE COBRE - CLASSE E, COM DIÂMETRO MAIOR QUE 66 MM E MENOR OU IGUAL A 104 MM, MANUAL, 30M. AF_06/2015</t>
  </si>
  <si>
    <t>TRANSPORTE HORIZONTAL, TUBOS DE AÇO CARBONO LEVE OU MÉDIO, PRETO OU GALVANIZADO, COM DIÂMETRO MENOR OU IGUAL A 25 MM, MANUAL, 30M. AF_06/2015</t>
  </si>
  <si>
    <t>TRANSPORTE HORIZONTAL, TUBOS DE AÇO CARBONO LEVE OU MÉDIO, PRETO OU GALVANIZADO, COM DIÂMETRO MAIOR QUE 25 MM E MENOR OU IGUAL A 40 MM, MANUAL, 30M. AF_06/2015</t>
  </si>
  <si>
    <t>TRANSPORTE HORIZONTAL, TUBOS DE AÇO CARBONO LEVE OU MÉDIO, PRETO OU GALVANIZADO, COM DIÂMETRO MAIOR QUE 40 MM E MENOR OU IGUAL A 65 MM, MANUAL, 30M. AF_06/2015</t>
  </si>
  <si>
    <t>TRANSPORTE HORIZONTAL, TUBOS DE AÇO CARBONO LEVE OU MÉDIO, PRETO OU GALVANIZADO, COM DIÂMETRO MAIOR QUE 65 MM E MENOR OU IGUAL A 90 MM, MANUAL, 30M. AF_06/2015</t>
  </si>
  <si>
    <t>TRANSPORTE HORIZONTAL, TUBOS DE AÇO CARBONO LEVE OU MÉDIO, PRETO OU GALVANIZADO, COM DIÂMETRO MAIOR QUE 90 MM E MENOR OU IGUAL A 125 MM, MANUAL, 30M. AF_06/2015</t>
  </si>
  <si>
    <t>TRANSPORTE HORIZONTAL, TUBOS DE AÇO CARBONO LEVE OU MÉDIO, PRETO OU GALVANIZADO, COM DIÂMETRO MAIOR QUE 125 MM E MENOR OU IGUAL A 150 MM, MANUAL, 30M. AF_06/2015</t>
  </si>
  <si>
    <t>TRANSPORTE HORIZONTAL, MADEIRA, MANUAL, 30M. AF_06/2015</t>
  </si>
  <si>
    <t>TRANSPORTE HORIZONTAL, VERGALHÕES DE AÇO, MANUAL, 30M. AF_06/2015</t>
  </si>
  <si>
    <t>TRANSPORTE HORIZONTAL, LATA DE 18 L, MANIPULADOR TELESCÓPICO, 30M. AF_06/2014</t>
  </si>
  <si>
    <t>TRANSPORTE HORIZONTAL, LATA DE 18 L, MANIPULADOR TELESCÓPICO, 50M. AF_06/2014</t>
  </si>
  <si>
    <t>TRANSPORTE HORIZONTAL, LATA DE 18 L, MANIPULADOR TELESCÓPICO, 75M. AF_06/2014</t>
  </si>
  <si>
    <t>TRANSPORTE HORIZONTAL, LATA DE 18 L, MANIPULADOR TELESCÓPICO, 100M. AF_06/2014</t>
  </si>
  <si>
    <t>TRANSPORTE HORIZONTAL, PÁLETE DE SACOS, MANIPULADOR TELESCÓPICO, 30M. AF_06/2014</t>
  </si>
  <si>
    <t>TRANSPORTE HORIZONTAL, PÁLETE DE SACOS, MANIPULADOR TELESCÓPICO, 50M. AF_06/2014</t>
  </si>
  <si>
    <t>TRANSPORTE HORIZONTAL, PÁLETE DE SACOS, MANIPULADOR TELESCÓPICO, 75M. AF_06/2014</t>
  </si>
  <si>
    <t>TRANSPORTE HORIZONTAL, PÁLETE DE SACOS, MANIPULADOR TELESCÓPICO, 100M. AF_06/2014</t>
  </si>
  <si>
    <t>TRANSPORTE HORIZONTAL, BLOCOS VAZADOS DE CONCRETO 19X19X39 CM, MANIPULADOR TELESCÓPICO, 30M. AF_06/2014</t>
  </si>
  <si>
    <t>MIL</t>
  </si>
  <si>
    <t>TRANSPORTE HORIZONTAL, BLOCOS CERÂMICOS FURADOS NA VERTICAL 19X19X39 CM, MANIPULADOR TELESCÓPICO, 30M. AF_06/2014</t>
  </si>
  <si>
    <t>TRANSPORTE HORIZONTAL, BLOCOS CERÂMICOS FURADOS NA HORIZONTAL 9X19X19 CM, MANIPULADOR TELESCÓPICO, 30M. AF_06/2014</t>
  </si>
  <si>
    <t>TRANSPORTE HORIZONTAL, BLOCOS VAZADOS DE CONCRETO 19X19X39 CM, MANIPULADOR TELESCÓPICO, 50M. AF_06/2014</t>
  </si>
  <si>
    <t>TRANSPORTE HORIZONTAL, BLOCOS CERÂMICOS FURADOS NA VERTICAL 19X19X39 CM, MANIPULADOR TELESCÓPICO, 50M. AF_06/2014</t>
  </si>
  <si>
    <t>TRANSPORTE HORIZONTAL, BLOCOS CERÂMICOS FURADOS NA HORIZONTAL 9X19X19 CM, MANIPULADOR TELESCÓPICO, 50M. AF_06/2014</t>
  </si>
  <si>
    <t>TRANSPORTE HORIZONTAL, BLOCOS VAZADOS DE CONCRETO 19X19X39 CM, MANIPULADOR TELESCÓPICO, 75M. AF_06/2014</t>
  </si>
  <si>
    <t>TRANSPORTE HORIZONTAL, BLOCOS CERÂMICOS FURADOS NA VERTICAL 19X19X39 CM, MANIPULADOR TELESCÓPICO, 75M. AF_06/2014</t>
  </si>
  <si>
    <t>TRANSPORTE HORIZONTAL, BLOCOS CERÂMICOS FURADOS NA HORIZONTAL 9X19X19 CM, MANIPULADOR TELESCÓPICO, 75M. AF_06/2014</t>
  </si>
  <si>
    <t>TRANSPORTE HORIZONTAL, BLOCOS VAZADOS DE CONCRETO 19X19X39 CM, MANIPULADOR TELESCÓPICO, 100M. AF_06/2014</t>
  </si>
  <si>
    <t>TRANSPORTE HORIZONTAL, BLOCOS CERÂMICOS FURADOS NA VERTICAL 19X19X39 CM, MANIPULADOR TELESCÓPICO, 100M. AF_06/2014</t>
  </si>
  <si>
    <t>TRANSPORTE HORIZONTAL, BLOCOS CERÂMICOS FURADOS NA HORIZONTAL 9X19X19 CM, MANIPULADOR TELESCÓPICO, 100M. AF_06/2014</t>
  </si>
  <si>
    <t>PENEIRAMENTO DE AREIA COM PENEIRA ELÉTRICA. AF_11/2015</t>
  </si>
  <si>
    <t>PENEIRAMENTO DE AREIA COM PENEIRA MANUAL. AF_11/2015</t>
  </si>
  <si>
    <t>ENSACAMENTO DE AREIA. AF_11/2015</t>
  </si>
  <si>
    <t>TRANSPORTE HORIZONTAL MANUAL, DE 30 M, DE JANELAS. AF_07/2016</t>
  </si>
  <si>
    <t>TRANSPORTE VERTICAL MANUAL, DE 1 PAVIMENTO, DE JANELAS. AF_07/2016</t>
  </si>
  <si>
    <t>TRANSPORTE HORIZONTAL MANUAL, DE 30 M, DE KIT PORTA-PRONTA OU PORTA DE MADEIRA FOLHA LEVE OU MÉDIA, PORTA DE AÇO E PORTA DE ALUMÍNIO. AF_07/2016</t>
  </si>
  <si>
    <t>TRANSPORTE HORIZONTAL MANUAL, DE 30 M, DE KIT PORTA-PRONTA OU PORTA DE MADEIRA FOLHA PESADA OU SUPERPESADA E PORTA CORTA-FOGO. AF_07/2016</t>
  </si>
  <si>
    <t>TRANSPORTE VERTICAL MANUAL, DE 1 PAVIMENTO, DE KIT PORTA-PRONTA OU PORTA DE MADEIRA FOLHA LEVE OU MÉDIA, PORTA DE AÇO E PORTA DE ALUMÍNIO. AF_07/2016</t>
  </si>
  <si>
    <t>TRANSPORTE VERTICAL MANUAL, DE 1 PAVIMENTO, DE KIT PORTA-PRONTA OU PORTA DE MADEIRA FOLHA PESADA OU SUPERPESADA E PORTA CORTA-FOGO. AF_07/2016</t>
  </si>
  <si>
    <t>TRANSPORTE HORIZONTAL MANUAL, DE 30 M, DE BANCADA DE MÁRMORE OU GRANITO PARA COZINHA/LAVATÓRIO OU MÁRMORE SINTÉTICO COM CUBA INTEGRADA. AF_07/2016</t>
  </si>
  <si>
    <t>TRANSPORTE VERTICAL MANUAL, DE 1 PAVIMENTO, DE BANCADA DE MÁRMORE OU GRANITO PARA COZINHA/LAVATÓRIO OU MÁRMORE SINTÉTICO COM CUBA INTEGRADA. AF_07/2016</t>
  </si>
  <si>
    <t>TRANSPORTE HORIZONTAL DE 30 M COM CARRINHO PLATAFORMA COM BANCADA DE MÁRMORE OU GRANITO PARA COZINHA/LAVATÓRIO OU MÁRMORE SINTÉTICO COM CUBA INTEGRADA. AF_07/2016</t>
  </si>
  <si>
    <t>TRANSPORTE HORIZONTAL DE 50 M COM CARRINHO PLATAFORMA COM BANCADA DE MÁRMORE OU GRANITO PARA COZINHA/LAVATÓRIO OU MÁRMORE SINTÉTICO COM CUBA INTEGRADA. AF_07/2016</t>
  </si>
  <si>
    <t>TRANSPORTE HORIZONTAL DE 75 M COM CARRINHO PLATAFORMA COM BANCADA DE MÁRMORE OU GRANITO PARA COZINHA/LAVATÓRIO OU MÁRMORE SINTÉTICO COM CUBA INTEGRADA. AF_07/2016</t>
  </si>
  <si>
    <t>TRANSPORTE HORIZONTAL DE 100 M COM CARRINHO PLATAFORMA COM BANCADA DE MÁRMORE OU GRANITO PARA COZINHA/LAVATÓRIO OU MÁRMORE SINTÉTICO COM CUBA INTEGRADA. AF_07/2016</t>
  </si>
  <si>
    <t>TRANSPORTE HORIZONTAL MANUAL, DE 30 M, DE VIDRO. AF_07/2016</t>
  </si>
  <si>
    <t>TRANSPORTE VERTICAL MANUAL, DE 1 PAVIMENTO, DE VIDRO. AF_07/2016</t>
  </si>
  <si>
    <t>TRANSPORTE HORIZONTAL MANUAL, DE 30 M, DE TELA DE AÇO. AF_07/2016</t>
  </si>
  <si>
    <t>TRANSPORTE HORIZONTAL MANUAL, DE 30 M, DE COMPENSADO DE MADEIRA. AF_07/2016</t>
  </si>
  <si>
    <t>TRANSPORTE HORIZONTAL MANUAL, DE 30 M, DE TELHA TERMOACÚSTICA OU TELHA DE AÇO ZINCADO. AF_07/2016</t>
  </si>
  <si>
    <t>TRANSPORTE HORIZONTAL MANUAL, DE 30 M, DE TELHA DE FIBROCIMENTO ONDULADA OU TELHA ESTRUTURAL DE FIBROCIMENTO, CANALETE 90 OU KALHETÃO. AF_07/2016</t>
  </si>
  <si>
    <t>TRANSPORTE HORIZONTAL DE 100 M COM MANIPULADOR TELESCÓPICO DE TELHAS TERMOACÚSTICA, FIBROCIMENTO ONDULADA, AÇO ZINCADO, FIBROCIMENTO ESTRUTURAL, CANALETE 90 OU KALHETÃO. AF_07/2016</t>
  </si>
  <si>
    <t>TRANSPORTE HORIZONTAL MANUAL, DE 30 M, DE BACIA SANITÁRIA, CAIXA ACOPLADA, TANQUE OU PIA. AF_07/2016</t>
  </si>
  <si>
    <t>TRANSPORTE VERTICAL MANUAL DE 1 PAVIMENTO DE BACIA SANITÁRIA, CAIXA ACOPLADA, TANQUE OU PIA. AF_07/2016</t>
  </si>
  <si>
    <t>TRANSPORTE HORIZONTAL DE 30 M COM CARRINHO PLATAFORMA COM BACIA SANITÁRIA, CAIXA ACOPLADA, TANQUE OU PIA. AF_07/2016</t>
  </si>
  <si>
    <t>TRANSPORTE HORIZONTAL DE 50 M COM CARRINHO PLATAFORMA COM BACIA SANITÁRIA, CAIXA ACOPLADA, TANQUE OU PIA. AF_07/2016</t>
  </si>
  <si>
    <t>TRANSPORTE HORIZONTAL DE 75 M COM CARRINHO PLATAFORMA COM BACIA SANITÁRIA, CAIXA ACOPLADA, TANQUE OU PIA. AF_07/2016</t>
  </si>
  <si>
    <t>TRANSPORTE HORIZONTAL DE 100 M COM CARRINHO PLATAFORMA COM BACIA SANITÁRIA, CAIXA ACOPLADA, TANQUE OU PIA. AF_07/2016</t>
  </si>
  <si>
    <t>TRANSPORTE HORIZONTAL DE 100 M COM MANIPULADOR TELESCÓPICO DE BACIAS SANITÁRIAS, CAIXA ACOPLADA, TANQUE OU PIA. AF_07/2016</t>
  </si>
  <si>
    <t>TRANSPORTE HORIZONTAL MANUAL, DE 30 M, DE TELHA DE CONCRETO OU CERÂMICA. AF_07/2016</t>
  </si>
  <si>
    <t>TRANSPORTE HORIZONTAL DE 30 M COM CARRINHO PLATAFORMA COM TELHA DE CONCRETO OU CERÂMICA. AF_07/2016</t>
  </si>
  <si>
    <t>TRANSPORTE HORIZONTAL DE 50 M COM CARRINHO PLATAFORMA COM TELHA DE CONCRETO OU CERÂMICA. AF_07/2016</t>
  </si>
  <si>
    <t>TRANSPORTE HORIZONTAL DE 75 M COM CARRINHO PLATAFORMA COM TELHA DE CONCRETO OU CERÂMICA. AF_07/2016</t>
  </si>
  <si>
    <t>TRANSPORTE HORIZONTAL DE 100 M COM CARRINHO PLATAFORMA COM TELHA DE CONCRETO OU CERÂMICA. AF_07/2016</t>
  </si>
  <si>
    <t>TRANSPORTE HORIZONTAL DE 100 M COM MANIPULADOR TELESCÓPICO DE TELHAS DE CONCRETO OU CERÂMICA. AF_07/2016</t>
  </si>
  <si>
    <t>TRANSPORTE HORIZONTAL MANUAL, DE 30 M, DE BARRAMENTO BLINDADO. AF_07/2016</t>
  </si>
  <si>
    <t>TRANSPORTE HORIZONTAL DE 100 M COM CARRINHO PLATAFORMA COM BARRAMENTO BLINDADO. AF_07/2016</t>
  </si>
  <si>
    <t>TRANSPORTE HORIZONTAL MANUAL, DE 30 M, DE CALHA. AF_07/2016</t>
  </si>
  <si>
    <t>LIMPEZA FINAL DA OBRA</t>
  </si>
  <si>
    <t>73806/1</t>
  </si>
  <si>
    <t>LIMPEZA DE SUPERFICIES COM JATO DE ALTA PRESSAO DE AR E AGUA</t>
  </si>
  <si>
    <t>73948/2</t>
  </si>
  <si>
    <t>LIMPEZA/PREPARO SUPERFICIE CONCRETO P/PINTURA</t>
  </si>
  <si>
    <t>73948/3</t>
  </si>
  <si>
    <t>LIMPEZA AZULEJO</t>
  </si>
  <si>
    <t>73948/8</t>
  </si>
  <si>
    <t>LIMPEZA VIDRO COMUM</t>
  </si>
  <si>
    <t>73948/9</t>
  </si>
  <si>
    <t>LIMPEZA FORRO</t>
  </si>
  <si>
    <t>73948/11</t>
  </si>
  <si>
    <t>LIMPEZA PISO CERAMICO</t>
  </si>
  <si>
    <t>73948/15</t>
  </si>
  <si>
    <t>LIMPEZA PISO MARMORITE/GRANILITE</t>
  </si>
  <si>
    <t>73948/16</t>
  </si>
  <si>
    <t>LIMPEZA MANUAL DO TERRENO (C/ RASPAGEM SUPERFICIAL)</t>
  </si>
  <si>
    <t>74086/1</t>
  </si>
  <si>
    <t>LIMPEZA LOUCAS E METAIS</t>
  </si>
  <si>
    <t>RASPAGEM / CALAFETACAO TACOS MADEIRA 1 DEMAO CERA</t>
  </si>
  <si>
    <t>ENCERAMENTO MANUAL EM MADEIRA - 3 DEMAOS</t>
  </si>
  <si>
    <t>LIXAMENTO MAN C/ LIXA CALAFATE DE CONCR APARENTE ANTIGO</t>
  </si>
  <si>
    <t>LIMPEZA DE REVESTIMENTO EM PAREDE C/ SOLUCAO DE ACIDO MURIATICO/AMONIA</t>
  </si>
  <si>
    <t>74163/1</t>
  </si>
  <si>
    <t>PERFURACAO DE POCO COM PERFURATRIZ PNEUMATICA</t>
  </si>
  <si>
    <t>74163/2</t>
  </si>
  <si>
    <t>PERFURACAO DE POCO COM PERFURATRIZ A PERCUSSAO</t>
  </si>
  <si>
    <t>REVESTIMENTO DE POCOS C/ TUBOS DE CONCRETO</t>
  </si>
  <si>
    <t>ABRACADEIRA P/POCOS PROFUNDOS</t>
  </si>
  <si>
    <t>SOLDA TOPO DESCENDENTE CHANFRADA ESPESSURA=1/4" CHAPA/PERFIL/TUBO ACO COM CONVERSOR DIESEL.</t>
  </si>
  <si>
    <t>SOLDA DE TOPO DESCENDENTE, EM CHAPA ACO CHANFR 5/16" ESP (P/ ASSENT TUBULACAO OU PECA DE ACO) UTILIZANDO CONVERSOR DIESEL.</t>
  </si>
  <si>
    <t>SOLDA DE TOPO DESCENDENTE, EM CHAPA ACO CHANFR 3/8" ESP (P/ ASSENT TUBULACAO OU PECA DE ACO) UTILIZANDO CONVERSOR DIESEL</t>
  </si>
  <si>
    <t>CONJUNTO DE MANGUEIRA PARA COMBATE A INCENDIO EM FIBRA DE POLIESTER PURA, COM 1.1/2", REVESTIDA INTERNAMENTE, COM 2 LANCES DE 15M CADA</t>
  </si>
  <si>
    <t>CONCRETO CICLOPICO FCK=10MPA 30% PEDRA DE MAO INCLUSIVE LANCAMENTO</t>
  </si>
  <si>
    <t>CAIXA PARA RALO C OM GRELHA FOFO 135 KG DE ALV TIJOLO MACICO (7X10X20) PAREDES DE UMA VEZ (0.20 M) DE 0.90X1.20X1.50 M (EXTERNA) COM ARGAMASSA 1:4 CIMENTO:AREIA, BASE CONC FCK=10 MPA, EXCLUSIVE ESCAVACAO E REATERRO.</t>
  </si>
  <si>
    <t>MÃO FRANCESA EM BARRA DE FERRO CHATO RETANGULAR 2" X 1/4", REFORÇADA, 40 X 30 CM</t>
  </si>
  <si>
    <t>MÃO FRANCESA EM BARRA DE FERRO CHATO RETANGULAR 2" X 1/4", REFORÇADA, 30 X 25 CM</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</si>
  <si>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</si>
  <si>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</si>
  <si>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</si>
  <si>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</si>
  <si>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</si>
  <si>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</si>
  <si>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</si>
  <si>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</si>
  <si>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</si>
  <si>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</si>
  <si>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</si>
  <si>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</si>
  <si>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</si>
  <si>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</si>
  <si>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</si>
  <si>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</si>
  <si>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</si>
  <si>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</si>
  <si>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</si>
  <si>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SINALIZAÇÃO COM FITA FIXADA NA ESTRUTURA. AF_11/2017</t>
  </si>
  <si>
    <t>SINALIZAÇÃO COM FITA FIXADA EM CONE PLÁSTICO, INCLUINDO CONE.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</si>
  <si>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</si>
  <si>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</si>
  <si>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</si>
  <si>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</si>
  <si>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COBERTURA PARA PROTEÇÃO DE PEDESTRES SOBRE ESTRUTURA DE ANDAIME, INCLUSIVE MONTAGEM E DESMONTAGEM. AF_11/2017</t>
  </si>
  <si>
    <t>PLATAFORMA DE PROTEÇÃO PRINCIPAL PARA ALVENARIA ESTRUTURAL PARA SER APOIADA EM ANDAIME, INCLUSIVE MONTAGEM E DESMONTAGEM. AF_11/2017</t>
  </si>
  <si>
    <t>73916/2</t>
  </si>
  <si>
    <t>PLACA ESMALTADA PARA IDENTIFICAÇÃO NR DE RUA, DIMENSÕES 45X25CM</t>
  </si>
  <si>
    <t>DESMATAMENTO E LIMPEZA MECANIZADA DE TERRENO COM ARVORES ATE Ø 15CM, UTILIZANDO TRATOR DE ESTEIRAS</t>
  </si>
  <si>
    <t>73822/2</t>
  </si>
  <si>
    <t>LIMPEZA MECANIZADA DE TERRENO COM REMOCAO DE CAMADA VEGETAL, UTILIZANDO MOTONIVELADORA</t>
  </si>
  <si>
    <t>73859/1</t>
  </si>
  <si>
    <t>DESMATAMENTO E LIMPEZA MECANIZADA DE TERRENO COM REMOCAO DE CAMADA VEGETAL, UTILIZANDO TRATOR DE ESTEIRAS</t>
  </si>
  <si>
    <t>73859/2</t>
  </si>
  <si>
    <t>CAPINA E LIMPEZA MANUAL DE TERRENO</t>
  </si>
  <si>
    <t>CORTE DE CAPOEIRA FINA A FOICE</t>
  </si>
  <si>
    <t>PREPARO MANUAL DE TERRENO S/ RASPAGEM SUPERFICIAL</t>
  </si>
  <si>
    <t>74220/1</t>
  </si>
  <si>
    <t>TAPUME DE CHAPA DE MADEIRA COMPENSADA, E= 6MM, COM PINTURA A CAL E REAPROVEITAMENTO DE 2X</t>
  </si>
  <si>
    <t>74221/1</t>
  </si>
  <si>
    <t>SINALIZACAO DE TRANSITO - NOTURNA</t>
  </si>
  <si>
    <t>74219/1</t>
  </si>
  <si>
    <t>PASSADICOS COM TABUAS DE MADEIRA PARA PEDESTRES</t>
  </si>
  <si>
    <t>74219/2</t>
  </si>
  <si>
    <t>PASSADICOS COM TABUAS DE MADEIRA PARA VEICULOS</t>
  </si>
  <si>
    <t>CHAPA DE ACO CARBONO 3/8 (COLOC/ USO/ RETIR) P/ PASS VEICULO SOBRE VALA MEDIDA P/ AREA CHAPA EM CADA APLICACAO</t>
  </si>
  <si>
    <t>REMOCAO DE VIDRO COMUM</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</si>
  <si>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</si>
  <si>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</si>
  <si>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</si>
  <si>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</si>
  <si>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</si>
  <si>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</si>
  <si>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</si>
  <si>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</si>
  <si>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</si>
  <si>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</si>
  <si>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</si>
  <si>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</si>
  <si>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</si>
  <si>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</si>
  <si>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</si>
  <si>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</si>
  <si>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</si>
  <si>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</si>
  <si>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</si>
  <si>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</si>
  <si>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</si>
  <si>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</si>
  <si>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</si>
  <si>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</si>
  <si>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</si>
  <si>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</si>
  <si>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</si>
  <si>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</si>
  <si>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</si>
  <si>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</si>
  <si>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</si>
  <si>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</si>
  <si>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</si>
  <si>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</si>
  <si>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</si>
  <si>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</si>
  <si>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</si>
  <si>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</si>
  <si>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</si>
  <si>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</si>
  <si>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</si>
  <si>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</si>
  <si>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</si>
  <si>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</si>
  <si>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ISOLAMENTO DE OBRA COM TELA PLASTICA COM MALHA DE 5MM</t>
  </si>
  <si>
    <t>ISOLAMENTO DE OBRA COM TELA PLASTICA COM MALHA DE 5MM E ESTRUTURA DE MADEIRA PONTALETEADA</t>
  </si>
  <si>
    <t>ENSAIO DE RECEBIMENTO E ACEITACAO DE CIMENTO PORTLAND</t>
  </si>
  <si>
    <t>ENSAIO DE RECEBIMENTO E ACEITACAO DE AGREGADO GRAUDO</t>
  </si>
  <si>
    <t>73900/11</t>
  </si>
  <si>
    <t>ENSAIOS DE AREIA ASFALTO A QUENTE</t>
  </si>
  <si>
    <t>73900/12</t>
  </si>
  <si>
    <t>ENSAIOS DE CONCRETO ASFALTICO</t>
  </si>
  <si>
    <t>74020/1</t>
  </si>
  <si>
    <t>ENSAIO DE PAVIMENTO DE CONCRETO</t>
  </si>
  <si>
    <t>74020/2</t>
  </si>
  <si>
    <t>ENSAIOS DE PAVIMENTO DE CONCRETO COMPACTADO COM ROLO</t>
  </si>
  <si>
    <t>74021/2</t>
  </si>
  <si>
    <t>ENSAIO DE TERRAPLENAGEM - CAMADA FINAL DO ATERRO</t>
  </si>
  <si>
    <t>74021/3</t>
  </si>
  <si>
    <t>ENSAIOS DE REGULARIZACAO DO SUBLEITO</t>
  </si>
  <si>
    <t>74021/4</t>
  </si>
  <si>
    <t>ENSAIOS DE REFORCO DO SUBLEITO</t>
  </si>
  <si>
    <t>74021/5</t>
  </si>
  <si>
    <t>ENSAIOS DE SUB BASE DE SOLO MELHORADO COM CIMENTO</t>
  </si>
  <si>
    <t>74021/6</t>
  </si>
  <si>
    <t>ENSAIOS DE BASE ESTABILIZADA GRANULOMETRICAMENTE</t>
  </si>
  <si>
    <t>74021/7</t>
  </si>
  <si>
    <t>ENSAIO DE BASE DE SOLO MELHORADO COM CIMENTO</t>
  </si>
  <si>
    <t>74021/8</t>
  </si>
  <si>
    <t>ENSAIOS DE BASE DE SOLO CIMENTO</t>
  </si>
  <si>
    <t>74022/1</t>
  </si>
  <si>
    <t>ENSAIO DE PENETRACAO - MATERIAL BETUMINOSO</t>
  </si>
  <si>
    <t>74022/2</t>
  </si>
  <si>
    <t>ENSAIO DE VISCOSIDADE SAYBOLT - FUROL - MATERIAL BETUMINOSO</t>
  </si>
  <si>
    <t>74022/3</t>
  </si>
  <si>
    <t>ENSAIO DE DETERMINACAO DA PENEIRACAO - EMULSAO ASFALTICA</t>
  </si>
  <si>
    <t>74022/4</t>
  </si>
  <si>
    <t>ENSAIO DE DETERMINACAO DA SEDIMENTACAO - EMULSAO ASFALTICA</t>
  </si>
  <si>
    <t>74022/5</t>
  </si>
  <si>
    <t>ENSAIO DE DETERMINACAO DO TEOR DE BETUME - CIMENTO ASFALTICO DE PETROLEO</t>
  </si>
  <si>
    <t>74022/6</t>
  </si>
  <si>
    <t>ENSAIO DE GRANULOMETRIA POR PENEIRAMENTO - SOLOS</t>
  </si>
  <si>
    <t>74022/7</t>
  </si>
  <si>
    <t>ENSAIO DE GRANULOMETRIA POR PENEIRAMENTO E SEDIMENTACAO - SOLOS</t>
  </si>
  <si>
    <t>74022/8</t>
  </si>
  <si>
    <t>ENSAIO DE LIMITE DE LIQUIDEZ - SOLOS</t>
  </si>
  <si>
    <t>74022/9</t>
  </si>
  <si>
    <t>ENSAIO DE LIMITE DE PLASTICIDADE - SOLOS</t>
  </si>
  <si>
    <t>74022/10</t>
  </si>
  <si>
    <t>ENSAIO DE COMPACTACAO - AMOSTRAS NAO TRABALHADAS - ENERGIA NORMAL - SOLOS</t>
  </si>
  <si>
    <t>74022/11</t>
  </si>
  <si>
    <t>ENSAIO DE COMPACTACAO - AMOSTRAS NAO TRABALHADAS - ENERGIA INTERMEDIARIA - SOLOS</t>
  </si>
  <si>
    <t>74022/12</t>
  </si>
  <si>
    <t>ENSAIO DE COMPACTACAO - AMOSTRAS NAO TRABALHADAS - ENERGIA MODIFICADA - SOLOS</t>
  </si>
  <si>
    <t>74022/13</t>
  </si>
  <si>
    <t>ENSAIO DE COMPACTACAO - AMOSTRAS TRABALHADAS - SOLOS</t>
  </si>
  <si>
    <t>ENSAIO DE MASSA ESPECIFICA - IN SITU - METODO FRASCO DE AREIA - SOLOS</t>
  </si>
  <si>
    <t>74022/15</t>
  </si>
  <si>
    <t>ENSAIO DE MASSA ESPECIFICA - IN SITU - METODO BALAO DE BORRACHA - SOLOS</t>
  </si>
  <si>
    <t>74022/16</t>
  </si>
  <si>
    <t>ENSAIO DE DENSIDADE REAL - SOLOS</t>
  </si>
  <si>
    <t>74022/17</t>
  </si>
  <si>
    <t>ENSAIO DE ABRASAO LOS ANGELES - AGREGADOS</t>
  </si>
  <si>
    <t>74022/18</t>
  </si>
  <si>
    <t>ENSAIO DE MASSA ESPECIFICA - IN SITU - EMPREGO DO OLEO - SOLOS</t>
  </si>
  <si>
    <t>74022/19</t>
  </si>
  <si>
    <t>ENSAIO DE INDICE DE SUPORTE CALIFORNIA - AMOSTRAS NAO TRABALHADAS - ENERGIA NORMAL - SOLOS</t>
  </si>
  <si>
    <t>74022/20</t>
  </si>
  <si>
    <t>ENSAIO DE INDICE DE SUPORTE CALIFORNIA - AMOSTRAS NAO TRABALHADAS - ENERGIA INTERMEDIARIA - SOLOS</t>
  </si>
  <si>
    <t>74022/21</t>
  </si>
  <si>
    <t>ENSAIO DE INDICE DE SUPORTE CALIFORNIA- AMOSTRAS NAO TRABALHADAS - ENERGIA MODIFICADA- SOLOS</t>
  </si>
  <si>
    <t>74022/22</t>
  </si>
  <si>
    <t>ENSAIO DE TEOR DE UMIDADE - METODO EXPEDITO DO ALCOOL - SOLOS</t>
  </si>
  <si>
    <t>74022/23</t>
  </si>
  <si>
    <t>ENSAIO DE TEOR DE UMIDADE - PROCESSO SPEEDY - SOLOS E AGREGADOS MIUDOS</t>
  </si>
  <si>
    <t>74022/24</t>
  </si>
  <si>
    <t>ENSAIO DE TEOR DE UMIDADE - EM LABORATORIO - SOLOS</t>
  </si>
  <si>
    <t>74022/25</t>
  </si>
  <si>
    <t>ENSAIO DE PONTO DE FULGOR - MATERIAL BETUMINOSO</t>
  </si>
  <si>
    <t>74022/26</t>
  </si>
  <si>
    <t>ENSAIO DE DESTILACAO - ASFALTO DILUIDO</t>
  </si>
  <si>
    <t>74022/27</t>
  </si>
  <si>
    <t>ENSAIO DE CONTROLE DE TAXA DE APLICACAO DE LIGANTE BETUMINOSO</t>
  </si>
  <si>
    <t>74022/28</t>
  </si>
  <si>
    <t>ENSAIO DE SUSCEPTIBILIDADE TERMICA - INDICE PFEIFFER - MATERIAL ASFALTICO</t>
  </si>
  <si>
    <t>74022/29</t>
  </si>
  <si>
    <t>ENSAIO DE ESPUMA - MATERIAL ASFALTICO</t>
  </si>
  <si>
    <t>74022/30</t>
  </si>
  <si>
    <t>ENSAIO DE RESISTENCIA A COMPRESSAO SIMPLES - CONCRETO</t>
  </si>
  <si>
    <t>74022/31</t>
  </si>
  <si>
    <t>ENSAIO DE RESISTENCIA A TRACAO POR COMPRESSAO DIAMETRAL - CONCRETO</t>
  </si>
  <si>
    <t>74022/32</t>
  </si>
  <si>
    <t>ENSAIO DE RESISTENCIA A TRACAO NA FLEXAO DE CONCRETO</t>
  </si>
  <si>
    <t>74022/33</t>
  </si>
  <si>
    <t>ENSAIO DE RESILIENCIA - SOLOS</t>
  </si>
  <si>
    <t>74022/34</t>
  </si>
  <si>
    <t>ENSAIO DE RESILIENCIA - MISTURAS BETUMINOSAS</t>
  </si>
  <si>
    <t>ENSAIO DE PERCENTAGEM DE BETUME - MISTURAS BETUMINOSAS</t>
  </si>
  <si>
    <t>74022/36</t>
  </si>
  <si>
    <t>ENSAIO DE ADESIVIDADE - RESISTENCIA A AGUA - EMULSAO ASFALTICA</t>
  </si>
  <si>
    <t>74022/37</t>
  </si>
  <si>
    <t>ENSAIO DE ADESIVIDADE A LIGANTE BETUMINOSO - AGREGADO GRAUDO</t>
  </si>
  <si>
    <t>74022/38</t>
  </si>
  <si>
    <t>ENSAIO DE EXPANSIBILIDADE - SOLOS</t>
  </si>
  <si>
    <t>74022/39</t>
  </si>
  <si>
    <t>PREPARACAO DE AMOSTRAS PARA ENSAIO DE CARACTERIZACAO - SOLOS</t>
  </si>
  <si>
    <t>74022/40</t>
  </si>
  <si>
    <t>ENSAIO MARSHALL - MISTURA BETUMINOSA A QUENTE</t>
  </si>
  <si>
    <t>74022/41</t>
  </si>
  <si>
    <t>ENSAIO DE DETERMINACAO DO INDICE DE FORMA - AGREGADOS</t>
  </si>
  <si>
    <t>74022/42</t>
  </si>
  <si>
    <t>ENSAIO DE EQUIVALENTE EM AREIA - SOLOS</t>
  </si>
  <si>
    <t>74022/43</t>
  </si>
  <si>
    <t>ENSAIO DE MOLDAGEM E CURA DE SOLO CIMENTO</t>
  </si>
  <si>
    <t>74022/44</t>
  </si>
  <si>
    <t>ENSAIO DE COMPRESSAO AXIAL DE SOLO CIMENTO</t>
  </si>
  <si>
    <t>74022/45</t>
  </si>
  <si>
    <t>ENSAIO DE VISCOSIDADE CINEMATICA - ASFALTO</t>
  </si>
  <si>
    <t>74022/47</t>
  </si>
  <si>
    <t>ENSAIO DE RESIDUO POR EVAPORACAO - EMULSAO ASFALTICA</t>
  </si>
  <si>
    <t>74022/48</t>
  </si>
  <si>
    <t>ENSAIO DE CARGA DA PARTICULA - EMULSAO ASFALTICA</t>
  </si>
  <si>
    <t>74022/49</t>
  </si>
  <si>
    <t>ENSAIO DE DESEMULSIBILIDADE - EMULSAO ASFALTICA</t>
  </si>
  <si>
    <t>74022/50</t>
  </si>
  <si>
    <t>ENSAIO DE DETERMINACAO DA TAXA DE ESPALHAMENTO DO AGREGADO</t>
  </si>
  <si>
    <t>74022/51</t>
  </si>
  <si>
    <t>ENSAIO DE ADESIVIDADE A LIGANTE BETUMINOSO - AGREGADO</t>
  </si>
  <si>
    <t>ENSAIO DE GRANULOMETRIA DO AGREGADO</t>
  </si>
  <si>
    <t>ENSAIO DE CONTROLE DO GRAU DE COMPACTACAO DA MISTURA ASFALTICA</t>
  </si>
  <si>
    <t>74022/54</t>
  </si>
  <si>
    <t>ENSAIO DE GRANULOMETRIA DO FILLER</t>
  </si>
  <si>
    <t>74022/55</t>
  </si>
  <si>
    <t>ENSAIO DE TRACAO POR COMPRESSAO DIAMETRAL - MISTURAS BETUMINOSAS</t>
  </si>
  <si>
    <t>ENSAIO DE DENSIDADE DO MATERIAL BETUMINOSO</t>
  </si>
  <si>
    <t>74022/57</t>
  </si>
  <si>
    <t>ENSAIO DE CONSISTENCIA DO CONCRETO CCR - INDICE VEBE</t>
  </si>
  <si>
    <t>74022/58</t>
  </si>
  <si>
    <t>ENSAIO DE ABATIMENTO DO TRONCO DE CONE</t>
  </si>
  <si>
    <t>SERVIÇOS TÉCNICOS ESPECIALIZADOS PARA ACOMPANHAMENTO DE EXECUÇÃO DE FUNDAÇÕES PROFUNDAS E ESTRUTURAS DE CONTENÇÃO</t>
  </si>
  <si>
    <t>MOBILIZACAO E INSTALACAO DE 01  EQUIPAMENTO DE SONDAGEM, DISTANCIA ACIMA DE 20KM</t>
  </si>
  <si>
    <t>MOBILIZACAO E INSTALACAO DE 01 EQUIPAMENTO DE SONDAGEM, DISTANCIA ATE 10KM</t>
  </si>
  <si>
    <t>MOBILIZACAO E INSTALACAO DE 01 EQUIPAMENTO DE SONDAGEM, DISTANCIA DE 10KM ATE 20KM</t>
  </si>
  <si>
    <t>LOCAÇÃO DE REDES DE ÁGUA OU DE ESGOTO</t>
  </si>
  <si>
    <t>LOCAÇÃO DE ADUTORAS, COLETORES TRONCO E INTERCEPTORES - ATÉ DN 500 MM</t>
  </si>
  <si>
    <t>LOCACAO DA OBRA, COM USO DE EQUIPAMENTOS TOPOGRAFICOS, INCLUSIVE NIVELADOR</t>
  </si>
  <si>
    <t>73992/1</t>
  </si>
  <si>
    <t>LOCACAO CONVENCIONAL DE OBRA, ATRAVÉS DE GABARITO DE TABUAS CORRIDAS PONTALETADAS A CADA 1,50M, SEM REAPROVEITAMENTO</t>
  </si>
  <si>
    <t>74077/2</t>
  </si>
  <si>
    <t>LOCACAO CONVENCIONAL DE OBRA, ATRAVÉS DE GABARITO DE TABUAS CORRIDAS PONTALETADAS, COM REAPROVEITAMENTO DE 10 VEZES.</t>
  </si>
  <si>
    <t>74077/3</t>
  </si>
  <si>
    <t>LOCACAO CONVENCIONAL DE OBRA, ATRAVÉS DE GABARITO DE TABUAS CORRIDAS PONTALETADAS, COM REAPROVEITAMENTO DE 3 VEZES.</t>
  </si>
  <si>
    <t>LOCACAO E NIVELAMENTO DE EMISSARIO/REDE COLETORA COM AUXILIO DE EQUIPAMENTO TOPOGRAFICO</t>
  </si>
  <si>
    <t>73758/1</t>
  </si>
  <si>
    <t>LEVANTAMENTO SECAO TRANSVERSAL C/NIVEL TERRENO NAO ACIDENTADO VEGETAÇÃO DENSA INCLUSIVE DESENHO ESC 1:200 EM PAPEL VEGETAL MILIMETRADO (MEDIDO P/M SECAO), INCLUSIVE NIVELADOR, AUXILIAR DE CALCULO TOPOGRAFICO E DESENHISTA.</t>
  </si>
  <si>
    <t>SERVICOS TOPOGRAFICOS PARA PAVIMENTACAO, INCLUSIVE NOTA DE SERVICOS, ACOMPANHAMENTO E GREIDE</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</si>
  <si>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</si>
  <si>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</si>
  <si>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</si>
  <si>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</si>
  <si>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</si>
  <si>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</si>
  <si>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</si>
  <si>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</si>
  <si>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</si>
  <si>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</si>
  <si>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</si>
  <si>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</si>
  <si>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</si>
  <si>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</si>
  <si>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</si>
  <si>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</si>
  <si>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</si>
  <si>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</si>
  <si>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</si>
  <si>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</si>
  <si>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</si>
  <si>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</si>
  <si>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</si>
  <si>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</si>
  <si>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</si>
  <si>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</si>
  <si>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</si>
  <si>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</si>
  <si>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74038/1</t>
  </si>
  <si>
    <t>PORTAO COM MOUROES DE MADEIRA ROLICA, DIAMETRO 11CM, COM 5 FIOS DE ARAME FARPADO Nº 14 CLASSE 250, SEM DOBRADICAS</t>
  </si>
  <si>
    <t>74039/1</t>
  </si>
  <si>
    <t>CERCA COM MOUROES DE MADEIRA ROLICA, DIAMETRO 11CM, ESPACAMENTO DE 2M, ALTURA LIVRE DE 1M, CRAVADOS 0,5M, COM 5 FIOS DE ARAME FARPADO Nº 14 CLASSE 250</t>
  </si>
  <si>
    <t>74142/1</t>
  </si>
  <si>
    <t>CERCA COM MOUROES DE CONCRETO, RETO, ESPACAMENTO DE 3M, CRAVADOS 0,5M, COM 4 FIOS DE ARAME FARPADO Nº 14 CLASSE 250</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</si>
  <si>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</si>
  <si>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</si>
  <si>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</si>
  <si>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</si>
  <si>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</si>
  <si>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</si>
  <si>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</si>
  <si>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</si>
  <si>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</si>
  <si>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</si>
  <si>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RECOMPOSICAO PARCIAL DO ARAME FARPADO Nº 14 CLASSE 250, FIXADO EM CERCA COM MOURÕES DE CONCRETO, RETO, 15X15CM</t>
  </si>
  <si>
    <t>73787/1</t>
  </si>
  <si>
    <t>ALAMBRADO EM TUBOS DE ACO GALVANIZADO, COM COSTURA, DIN 2440, DIAMETRO 2", ALTURA 3M, FIXADOS A CADA 2M EM BLOCOS DE CONCRETO, COM TELA DE ARAME GALVANIZADO REVESTIDO COM PVC, FIO 12 BWG E MALHA 7,5X7,5CM</t>
  </si>
  <si>
    <t>74244/1</t>
  </si>
  <si>
    <t>ALAMBRADO PARA QUADRA POLIESPORTIVA, ESTRUTURADO POR TUBOS DE ACO GALVANIZADO, COM COSTURA, DIN 2440, DIAMETRO 2", COM TELA DE ARAME GALVANIZADO, FIO 14 BWG E MALHA QUADRADA 5X5CM</t>
  </si>
  <si>
    <t>73788/2</t>
  </si>
  <si>
    <t>GRADE EM MADEIRA PARA PROTECAO DE MUDAS DE ARVORES</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</si>
  <si>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</si>
  <si>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</si>
  <si>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</si>
  <si>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</si>
  <si>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</si>
  <si>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</si>
  <si>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</si>
  <si>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</si>
  <si>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</si>
  <si>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SAO CARLOS EM LEIVAS</t>
  </si>
  <si>
    <t>PLANTIO DE GRAMA ESMERALDA EM ROLO</t>
  </si>
  <si>
    <t>PLANTIO DE GRAMA EM PAVIMENTO CONCREGRAMA. AF_05/2018</t>
  </si>
  <si>
    <t>PLANTIO DE GRAMA EM PLACAS. AF_05/2018</t>
  </si>
  <si>
    <t>PLANTIO DE FORRAÇÃO. AF_05/2018</t>
  </si>
  <si>
    <t>RETIRADA DE GRAMA EM PLACAS</t>
  </si>
  <si>
    <t>PODA E LIMPEZA DE ARBUSTO TIPO CERCA VIVA</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</si>
  <si>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</si>
  <si>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</si>
  <si>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</si>
  <si>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</si>
  <si>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</si>
  <si>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</si>
  <si>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</si>
  <si>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</si>
  <si>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</si>
  <si>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</si>
  <si>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</si>
  <si>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FERRAMENTAS (ENCARGOS COMPLEMENTARES) - HORISTA</t>
  </si>
  <si>
    <t>EPI (ENCARGOS COMPLEMENTARES) - HORISTA</t>
  </si>
  <si>
    <t>AJUDANTE DE ARMADOR COM ENCARGOS COMPLEMENTARES</t>
  </si>
  <si>
    <t>AJUDANTE DE CARPINTEIRO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</si>
  <si>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</si>
  <si>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</si>
  <si>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</si>
  <si>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</si>
  <si>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</si>
  <si>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</si>
  <si>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ELETRICISTA COM ENCARGOS COMPLEMENTARES</t>
  </si>
  <si>
    <t>AUXILIAR DE ENCANADOR OU BOMBEIRO HIDRÁULICO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</si>
  <si>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</si>
  <si>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</si>
  <si>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</si>
  <si>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</si>
  <si>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</si>
  <si>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</si>
  <si>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AZULEJISTA OU LADRILHISTA COM ENCARGOS COMPLEMENTARES</t>
  </si>
  <si>
    <t>BLASTER, DINAMITADOR OU CABO DE FOGO COM ENCARGOS COMPLEMENTARES</t>
  </si>
  <si>
    <t>CADASTRISTA DE REDES DE AGUA E ESGOTO COM ENCARGOS COMPLEMENTARES</t>
  </si>
  <si>
    <t>CALAFETADOR/CALAFATE COM ENCARGOS COMPLEMENTARES</t>
  </si>
  <si>
    <t>CALCETEIRO COM ENCARGOS COMPLEMENTARES</t>
  </si>
  <si>
    <t>CARPINTEIRO DE ESQUADRIA COM ENCARGOS COMPLEMENTARES</t>
  </si>
  <si>
    <t>CARPINTEIRO DE FORMAS COM ENCARGOS COMPLEMENTARES</t>
  </si>
  <si>
    <t>CAVOUQUEIRO OU OPERADOR PERFURATRIZ/ROMPEDOR COM ENCARGOS COMPLEMENTARES</t>
  </si>
  <si>
    <t>ELETRICISTA COM ENCARGOS COMPLEMENTARES</t>
  </si>
  <si>
    <t>ELETRICISTA INDUSTRIAL COM ENCARGOS COMPLEMENTARES</t>
  </si>
  <si>
    <t>ELETROTÉCNICO COM ENCARGOS COMPLEMENTARES</t>
  </si>
  <si>
    <t>ENCANADOR OU BOMBEIRO HIDRÁULICO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</si>
  <si>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</si>
  <si>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</si>
  <si>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</si>
  <si>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</si>
  <si>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</si>
  <si>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</si>
  <si>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</si>
  <si>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</si>
  <si>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</si>
  <si>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</si>
  <si>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</si>
  <si>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</si>
  <si>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</si>
  <si>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</si>
  <si>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</si>
  <si>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</si>
  <si>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</si>
  <si>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</si>
  <si>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</si>
  <si>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</si>
  <si>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</si>
  <si>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</si>
  <si>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</si>
  <si>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</si>
  <si>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</si>
  <si>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</si>
  <si>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</si>
  <si>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</si>
  <si>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</si>
  <si>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</si>
  <si>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DE USINA DE ASFALTO, DE SOLOS OU DE CONCRETO COM ENCARGOS COMPLEMENTARES</t>
  </si>
  <si>
    <t>OPERADOR JATO DE AREIA OU JATISTA COM ENCARGOS COMPLEMENTARES</t>
  </si>
  <si>
    <t>OPERADOR PARA BATE ESTACAS COM ENCARGOS COMPLEMENTARES</t>
  </si>
  <si>
    <t>PASTILHEIRO COM ENCARGOS COMPLEMENTARES</t>
  </si>
  <si>
    <t>PEDREIRO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</si>
  <si>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</si>
  <si>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</si>
  <si>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</si>
  <si>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</si>
  <si>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</si>
  <si>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SERRALHEIRO COM ENCARGOS COMPLEMENTARES</t>
  </si>
  <si>
    <t>SERVENTE COM ENCARGOS COMPLEMENTARES</t>
  </si>
  <si>
    <t>SOLDADOR COM ENCARGOS COMPLEMENTARES</t>
  </si>
  <si>
    <t>SOLDADOR A (PARA SOLDA A SER TESTADA COM RAIOS "X")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</si>
  <si>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</si>
  <si>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</si>
  <si>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</si>
  <si>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</si>
  <si>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</si>
  <si>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</si>
  <si>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</si>
  <si>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OPERADOR DE BETONEIRA ESTACIONÁRIA/MISTURADOR COM ENCARGOS COMPLEMENTARES</t>
  </si>
  <si>
    <t>JARDINEIRO COM ENCARGOS COMPLEMENTARES</t>
  </si>
  <si>
    <t>DESENHISTA DETALHISTA COM ENCARGOS COMPLEMENTARES</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</si>
  <si>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</si>
  <si>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</si>
  <si>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</si>
  <si>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</si>
  <si>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</si>
  <si>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</si>
  <si>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</si>
  <si>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</si>
  <si>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</si>
  <si>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</si>
  <si>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</si>
  <si>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</si>
  <si>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</si>
  <si>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</si>
  <si>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</si>
  <si>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ENGENHEIRO ELETRICISTA COM ENCARGOS COMPLEMENTARES</t>
  </si>
  <si>
    <t>ENGENHEIRO SANITARISTA COM ENCARGOS COMPLEMENTARES</t>
  </si>
  <si>
    <t>FERRAMENTAS (ENCARGOS COMPLEMENTARES) - MENSALISTA</t>
  </si>
  <si>
    <t>EPI (ENCARGOS COMPLEMENTARES) - MENSALISTA</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</si>
  <si>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</si>
  <si>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</si>
  <si>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</si>
  <si>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</si>
  <si>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</si>
  <si>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</si>
  <si>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</si>
  <si>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</si>
  <si>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</si>
  <si>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</si>
  <si>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</si>
  <si>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ARMADOR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</si>
  <si>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</si>
  <si>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</si>
  <si>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</si>
  <si>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</si>
  <si>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</si>
  <si>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</si>
  <si>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</si>
  <si>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</si>
  <si>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</si>
  <si>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</si>
  <si>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</si>
  <si>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</si>
  <si>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</si>
  <si>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</si>
  <si>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</si>
  <si>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</si>
  <si>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</si>
  <si>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</si>
  <si>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</si>
  <si>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</si>
  <si>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</si>
  <si>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</si>
  <si>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GESSEIRO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</si>
  <si>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</si>
  <si>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</si>
  <si>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</si>
  <si>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</si>
  <si>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</si>
  <si>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</si>
  <si>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</si>
  <si>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</si>
  <si>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</si>
  <si>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</si>
  <si>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</si>
  <si>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</si>
  <si>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</si>
  <si>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</si>
  <si>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</si>
  <si>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</si>
  <si>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</si>
  <si>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</si>
  <si>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</si>
  <si>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</si>
  <si>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</si>
  <si>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</si>
  <si>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</si>
  <si>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</si>
  <si>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</si>
  <si>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</si>
  <si>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</si>
  <si>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</si>
  <si>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</si>
  <si>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</si>
  <si>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</si>
  <si>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</si>
  <si>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PEDREIRO (ENCARGOS COMPLEMENTARES) - HORISTA</t>
  </si>
  <si>
    <t>CURSO DE CAPACITAÇÃO PARA PINTOR (ENCARGOS COMPLEMENTARES) - HORISTA</t>
  </si>
  <si>
    <t>CURSO DE CAPACITAÇÃO PARA PINTOR DE LETREIROS (ENCARGOS COMPLEMENTARES) - HORISTA</t>
  </si>
  <si>
    <t>CURSO DE CAPACITAÇÃO PARA PINTOR PARA TINTA EPÓXI (ENCARGOS COMPLEMENTARES) - HORISTA</t>
  </si>
  <si>
    <t>CURSO DE CAPACITAÇÃO PARA POCEIRO (ENCARGOS COMPLEMENTARES) - HORISTA</t>
  </si>
  <si>
    <t>CURSO DE CAPACITAÇÃO PARA RASTELEIRO (ENCARGOS COMPLEMENTARES) - HORISTA</t>
  </si>
  <si>
    <t>CURSO DE CAPACITAÇÃO PARA SERRALHEIRO (ENCARGOS COMPLEMENTARES) - HORISTA</t>
  </si>
  <si>
    <t>CURSO DE CAPACITAÇÃO PARA SERVENTE (ENCARGOS COMPLEMENTARES) - HORISTA</t>
  </si>
  <si>
    <t>CURSO DE CAPACITAÇÃO PARA SOLDADOR (ENCARGOS COMPLEMENTARES) - HORISTA</t>
  </si>
  <si>
    <t>CURSO DE CAPACITAÇÃO PARA SOLDADOR A (PARA SOLDA A SER TESTADA COM RAIOS  X ) (ENCARGOS COMPLEMENTARES) - HORISTA</t>
  </si>
  <si>
    <t>CURSO DE CAPACITAÇÃO PARA SONDADOR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</si>
  <si>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</si>
  <si>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</si>
  <si>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</si>
  <si>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</si>
  <si>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</si>
  <si>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</si>
  <si>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</si>
  <si>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</si>
  <si>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</si>
  <si>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</si>
  <si>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</si>
  <si>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</si>
  <si>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</si>
  <si>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</si>
  <si>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</si>
  <si>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</si>
  <si>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</si>
  <si>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</si>
  <si>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</si>
  <si>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</si>
  <si>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</si>
  <si>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</si>
  <si>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</si>
  <si>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</si>
  <si>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</si>
  <si>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</si>
  <si>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</si>
  <si>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</si>
  <si>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</si>
  <si>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</si>
  <si>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</si>
  <si>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</si>
  <si>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</si>
  <si>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</si>
  <si>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</si>
  <si>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</si>
  <si>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</si>
  <si>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</si>
  <si>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</si>
  <si>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</si>
  <si>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</si>
  <si>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</si>
  <si>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</si>
  <si>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SINAPI</t>
  </si>
  <si>
    <t>UM</t>
  </si>
  <si>
    <t>TOTAL (SEM BDI)</t>
  </si>
  <si>
    <t>TOTAL (COM BDI)</t>
  </si>
  <si>
    <t>FONTE</t>
  </si>
  <si>
    <t>SINAPI_Custo_Ref_Composicoes_Sintetico_RN_201809_NaoDesonerado</t>
  </si>
  <si>
    <t>BDI</t>
  </si>
  <si>
    <r>
      <t xml:space="preserve">EXECUÇÃO E COMPACTAÇÃO DE BASE E OU SUB BASE COM MACADAME SECO - EXCLUSIVE ESCAVAÇÃO, CARGA E TRANSPORTE. AF_09/2017 </t>
    </r>
    <r>
      <rPr>
        <b/>
        <sz val="10"/>
        <rFont val="Courier New"/>
        <family val="3"/>
      </rPr>
      <t>(e=20cm)</t>
    </r>
  </si>
  <si>
    <t>EXECUÇÃO E COMPACTAÇÃO DE BASE E OU SUB BASE COM BRITA GRADUADA TRATADA COM CIMENTO - EXCLUSIVE CARGA E TRANSPORTE. AF_09/2017 (e = 5 cm)</t>
  </si>
  <si>
    <t>EXECUÇÃO E COMPACTAÇÃO DE BASE E OU SUB BASE COM BRITA GRADUADA SIMPLES - EXCLUSIVE CARGA E TRANSPORTE. AF_09/2017  (PAVIMENTO /e = 15cm)  (CALÇADAS /e = 5cm)</t>
  </si>
  <si>
    <t>RUA TADEU PONIAK</t>
  </si>
  <si>
    <t>RUA ANTONIO WYSOSKI</t>
  </si>
  <si>
    <t>RUA JOÃO DE SOUZA P.</t>
  </si>
  <si>
    <t>RUA LEONEL STRABACH</t>
  </si>
  <si>
    <t>RUA JOSÉ FILA</t>
  </si>
  <si>
    <t>RUA ANTONIO CIONEK</t>
  </si>
  <si>
    <t>RUA TERÉZIO O. CARVALHO</t>
  </si>
  <si>
    <t>RUA WALDEMAR M. CARVALHO</t>
  </si>
  <si>
    <t>RUA MATHIAS CORDEIRO</t>
  </si>
  <si>
    <t xml:space="preserve">Jane Rita Budziak - Engenheira Civil
CREA PR-169851/D
</t>
  </si>
  <si>
    <t xml:space="preserve">Prefeito Carlos Eugênio Stabach 
Gestão 2017-2020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</si>
</sst>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quot;R$&quot;#,##0.00_);\(&quot;R$&quot;#,##0.00\)"/>
    <numFmt numFmtId="165" formatCode="#,##0.000"/>
    <numFmt numFmtId="166" formatCode="#,##0.00\ &quot;m2&quot;"/>
    <numFmt numFmtId="167" formatCode="d/m/yy;@"/>
    <numFmt numFmtId="168" formatCode="#,##0_ ;[Red]\-#,##0\ "/>
  </numFmts>
  <fonts count="27" x14ac:knownFonts="1">
    <font>
      <sz val="8"/>
      <name val="Arial"/>
    </font>
    <font>
      <sz val="8"/>
      <name val="Arial"/>
      <family val="2"/>
    </font>
    <font>
      <sz val="10"/>
      <name val="Arial"/>
      <family val="2"/>
    </font>
    <font>
      <b/>
      <sz val="10"/>
      <name val="Arial"/>
      <family val="2"/>
    </font>
    <font>
      <b/>
      <sz val="10"/>
      <color indexed="8"/>
      <name val="Arial"/>
      <family val="2"/>
    </font>
    <font>
      <sz val="10"/>
      <color theme="0"/>
      <name val="Arial"/>
      <family val="2"/>
    </font>
    <font>
      <sz val="10"/>
      <color indexed="9"/>
      <name val="Arial"/>
      <family val="2"/>
    </font>
    <font>
      <b/>
      <sz val="16"/>
      <color theme="1"/>
      <name val="Arial"/>
      <family val="2"/>
    </font>
    <font>
      <sz val="10"/>
      <name val="MS Sans Serif"/>
      <family val="2"/>
    </font>
    <font>
      <sz val="10"/>
      <name val="Arial"/>
      <family val="2"/>
    </font>
    <font>
      <b/>
      <sz val="12"/>
      <name val="Arial"/>
      <family val="2"/>
    </font>
    <font>
      <b/>
      <sz val="14"/>
      <name val="Arial"/>
      <family val="2"/>
    </font>
    <font>
      <sz val="14"/>
      <name val="Arial"/>
      <family val="2"/>
    </font>
    <font>
      <sz val="8"/>
      <color indexed="12"/>
      <name val="Arial"/>
      <family val="2"/>
    </font>
    <font>
      <b/>
      <sz val="16"/>
      <name val="Arial"/>
      <family val="2"/>
    </font>
    <font>
      <b/>
      <sz val="20"/>
      <name val="Arial"/>
      <family val="2"/>
    </font>
    <font>
      <b/>
      <sz val="8"/>
      <name val="Arial"/>
      <family val="2"/>
    </font>
    <font>
      <sz val="10"/>
      <name val="Times New Roman"/>
      <family val="1"/>
    </font>
    <font>
      <b/>
      <sz val="10"/>
      <name val="Times New Roman"/>
      <family val="1"/>
    </font>
    <font>
      <sz val="8"/>
      <name val="Times New Roman"/>
      <family val="1"/>
    </font>
    <font>
      <sz val="8"/>
      <color indexed="9"/>
      <name val="Times New Roman"/>
      <family val="1"/>
    </font>
    <font>
      <b/>
      <sz val="8"/>
      <name val="Times New Roman"/>
      <family val="1"/>
    </font>
    <font>
      <b/>
      <sz val="8"/>
      <color indexed="12"/>
      <name val="Arial"/>
      <family val="2"/>
    </font>
    <font>
      <b/>
      <sz val="22"/>
      <name val="Arial"/>
      <family val="2"/>
    </font>
    <font>
      <sz val="10"/>
      <name val="Courier New"/>
      <family val="3"/>
    </font>
    <font>
      <b/>
      <sz val="11"/>
      <name val="Arial"/>
      <family val="2"/>
    </font>
    <font>
      <b/>
      <sz val="10"/>
      <name val="Courier New"/>
      <family val="3"/>
    </font>
  </fonts>
  <fills count="7">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FFFF00"/>
        <bgColor indexed="64"/>
      </patternFill>
    </fill>
    <fill>
      <patternFill patternType="solid">
        <fgColor indexed="26"/>
        <bgColor indexed="64"/>
      </patternFill>
    </fill>
  </fills>
  <borders count="115">
    <border>
      <left/>
      <right/>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tted">
        <color indexed="64"/>
      </left>
      <right/>
      <top style="medium">
        <color indexed="64"/>
      </top>
      <bottom style="thin">
        <color indexed="64"/>
      </bottom>
      <diagonal/>
    </border>
    <border>
      <left/>
      <right style="dotted">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hair">
        <color indexed="64"/>
      </right>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double">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hair">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hair">
        <color indexed="64"/>
      </left>
      <right/>
      <top/>
      <bottom style="medium">
        <color indexed="64"/>
      </bottom>
      <diagonal/>
    </border>
    <border>
      <left style="thin">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double">
        <color indexed="64"/>
      </left>
      <right style="thin">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dashDotDot">
        <color indexed="64"/>
      </right>
      <top style="medium">
        <color indexed="64"/>
      </top>
      <bottom style="thin">
        <color indexed="64"/>
      </bottom>
      <diagonal/>
    </border>
    <border>
      <left style="dashDotDot">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bottom style="double">
        <color indexed="64"/>
      </bottom>
      <diagonal/>
    </border>
    <border>
      <left/>
      <right style="double">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double">
        <color indexed="64"/>
      </top>
      <bottom style="double">
        <color indexed="64"/>
      </bottom>
      <diagonal/>
    </border>
    <border>
      <left/>
      <right style="double">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top style="thin">
        <color indexed="64"/>
      </top>
      <bottom/>
      <diagonal/>
    </border>
    <border>
      <left/>
      <right style="medium">
        <color indexed="64"/>
      </right>
      <top style="thin">
        <color indexed="64"/>
      </top>
      <bottom/>
      <diagonal/>
    </border>
    <border>
      <left style="thin">
        <color indexed="64"/>
      </left>
      <right style="double">
        <color indexed="64"/>
      </right>
      <top/>
      <bottom/>
      <diagonal/>
    </border>
    <border>
      <left style="double">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top/>
      <bottom/>
      <diagonal/>
    </border>
    <border>
      <left style="medium">
        <color indexed="64"/>
      </left>
      <right style="thin">
        <color indexed="64"/>
      </right>
      <top style="double">
        <color indexed="64"/>
      </top>
      <bottom/>
      <diagonal/>
    </border>
    <border>
      <left style="thin">
        <color indexed="64"/>
      </left>
      <right style="double">
        <color indexed="64"/>
      </right>
      <top style="double">
        <color indexed="64"/>
      </top>
      <bottom style="medium">
        <color indexed="64"/>
      </bottom>
      <diagonal/>
    </border>
    <border>
      <left style="double">
        <color indexed="64"/>
      </left>
      <right style="thin">
        <color indexed="64"/>
      </right>
      <top style="thin">
        <color indexed="64"/>
      </top>
      <bottom/>
      <diagonal/>
    </border>
    <border>
      <left style="thin">
        <color indexed="64"/>
      </left>
      <right style="medium">
        <color indexed="64"/>
      </right>
      <top style="double">
        <color indexed="64"/>
      </top>
      <bottom/>
      <diagonal/>
    </border>
    <border>
      <left/>
      <right style="dashDotDot">
        <color indexed="64"/>
      </right>
      <top style="medium">
        <color indexed="64"/>
      </top>
      <bottom/>
      <diagonal/>
    </border>
    <border>
      <left/>
      <right style="dashDotDot">
        <color indexed="64"/>
      </right>
      <top/>
      <bottom style="medium">
        <color indexed="64"/>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dotted">
        <color indexed="64"/>
      </right>
      <top/>
      <bottom/>
      <diagonal/>
    </border>
    <border>
      <left style="dotted">
        <color indexed="64"/>
      </left>
      <right/>
      <top style="thin">
        <color indexed="64"/>
      </top>
      <bottom/>
      <diagonal/>
    </border>
    <border>
      <left style="thin">
        <color indexed="64"/>
      </left>
      <right/>
      <top/>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s>
  <cellStyleXfs count="23">
    <xf numFmtId="0" fontId="0" fillId="0" borderId="0"/>
    <xf numFmtId="0" fontId="2" fillId="0" borderId="0"/>
    <xf numFmtId="0" fontId="1" fillId="0" borderId="0"/>
    <xf numFmtId="0" fontId="1" fillId="0" borderId="0"/>
    <xf numFmtId="9" fontId="1" fillId="0" borderId="0" applyFont="0" applyFill="0" applyBorder="0" applyAlignment="0" applyProtection="0"/>
    <xf numFmtId="0" fontId="8" fillId="0" borderId="0"/>
    <xf numFmtId="0" fontId="9" fillId="0" borderId="0"/>
    <xf numFmtId="43" fontId="9" fillId="0" borderId="0" applyFont="0" applyFill="0" applyBorder="0" applyAlignment="0" applyProtection="0"/>
    <xf numFmtId="43" fontId="1"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cellStyleXfs>
  <cellXfs count="316">
    <xf numFmtId="0" fontId="0" fillId="0" borderId="0" xfId="0"/>
    <xf numFmtId="49" fontId="6" fillId="0" borderId="6" xfId="0" applyNumberFormat="1" applyFont="1" applyFill="1" applyBorder="1" applyAlignment="1" applyProtection="1">
      <alignment horizontal="centerContinuous" vertical="center"/>
    </xf>
    <xf numFmtId="0" fontId="2" fillId="0" borderId="6" xfId="0" applyFont="1" applyFill="1" applyBorder="1" applyAlignment="1">
      <alignment horizontal="centerContinuous" vertical="center"/>
    </xf>
    <xf numFmtId="0" fontId="2" fillId="0" borderId="6" xfId="0" applyFont="1" applyFill="1" applyBorder="1" applyAlignment="1" applyProtection="1">
      <alignment horizontal="centerContinuous" vertical="center"/>
    </xf>
    <xf numFmtId="0" fontId="3" fillId="0" borderId="8" xfId="0" applyFont="1" applyFill="1" applyBorder="1" applyAlignment="1">
      <alignment horizontal="centerContinuous" vertical="center"/>
    </xf>
    <xf numFmtId="0" fontId="2" fillId="0" borderId="0" xfId="0" applyFont="1" applyFill="1" applyAlignment="1">
      <alignment vertical="center"/>
    </xf>
    <xf numFmtId="0" fontId="2" fillId="0" borderId="0" xfId="0" applyFont="1" applyAlignment="1">
      <alignment vertical="center"/>
    </xf>
    <xf numFmtId="0" fontId="3" fillId="0" borderId="26" xfId="0" applyFont="1" applyFill="1" applyBorder="1" applyAlignment="1" applyProtection="1">
      <alignment horizontal="left" vertical="center"/>
      <protection locked="0"/>
    </xf>
    <xf numFmtId="0" fontId="3" fillId="0" borderId="30" xfId="0" applyFont="1" applyFill="1" applyBorder="1" applyAlignment="1" applyProtection="1">
      <alignment horizontal="left" vertical="center"/>
      <protection locked="0"/>
    </xf>
    <xf numFmtId="49" fontId="3" fillId="0" borderId="7" xfId="0" applyNumberFormat="1" applyFont="1" applyFill="1" applyBorder="1" applyAlignment="1" applyProtection="1">
      <alignment horizontal="center" vertical="center" wrapText="1"/>
    </xf>
    <xf numFmtId="49" fontId="3" fillId="0" borderId="3" xfId="0" applyNumberFormat="1" applyFont="1" applyFill="1" applyBorder="1" applyAlignment="1" applyProtection="1">
      <alignment horizontal="center" vertical="center"/>
    </xf>
    <xf numFmtId="49" fontId="3" fillId="0" borderId="1" xfId="0" applyNumberFormat="1" applyFont="1" applyFill="1" applyBorder="1" applyAlignment="1" applyProtection="1">
      <alignment horizontal="center" vertical="center"/>
    </xf>
    <xf numFmtId="0" fontId="2" fillId="0" borderId="0" xfId="0" applyFont="1" applyFill="1" applyAlignment="1">
      <alignment horizontal="left" vertical="center"/>
    </xf>
    <xf numFmtId="49" fontId="7" fillId="0" borderId="6" xfId="0" applyNumberFormat="1" applyFont="1" applyFill="1" applyBorder="1" applyAlignment="1" applyProtection="1">
      <alignment horizontal="centerContinuous" vertical="center"/>
    </xf>
    <xf numFmtId="49" fontId="3" fillId="0" borderId="12" xfId="0" applyNumberFormat="1" applyFont="1" applyFill="1" applyBorder="1" applyAlignment="1" applyProtection="1">
      <alignment horizontal="left" vertical="center"/>
    </xf>
    <xf numFmtId="49" fontId="3" fillId="0" borderId="25" xfId="0" applyNumberFormat="1" applyFont="1" applyFill="1" applyBorder="1" applyAlignment="1" applyProtection="1">
      <alignment horizontal="left" vertical="center"/>
      <protection locked="0"/>
    </xf>
    <xf numFmtId="0" fontId="3" fillId="0" borderId="11" xfId="0" applyFont="1" applyFill="1" applyBorder="1" applyAlignment="1" applyProtection="1">
      <alignment horizontal="left" vertical="center"/>
      <protection locked="0"/>
    </xf>
    <xf numFmtId="49" fontId="3" fillId="0" borderId="28" xfId="0" applyNumberFormat="1" applyFont="1" applyFill="1" applyBorder="1" applyAlignment="1" applyProtection="1">
      <alignment horizontal="left" vertical="center"/>
    </xf>
    <xf numFmtId="49" fontId="3" fillId="0" borderId="31" xfId="0" applyNumberFormat="1" applyFont="1" applyFill="1" applyBorder="1" applyAlignment="1" applyProtection="1">
      <alignment horizontal="left" vertical="center"/>
      <protection locked="0"/>
    </xf>
    <xf numFmtId="0" fontId="3" fillId="0" borderId="27" xfId="0" applyFont="1" applyFill="1" applyBorder="1" applyAlignment="1" applyProtection="1">
      <alignment horizontal="left" vertical="center"/>
      <protection locked="0"/>
    </xf>
    <xf numFmtId="49" fontId="3" fillId="0" borderId="9" xfId="0" applyNumberFormat="1" applyFont="1" applyFill="1" applyBorder="1" applyAlignment="1" applyProtection="1">
      <alignment horizontal="left" vertical="center"/>
    </xf>
    <xf numFmtId="4" fontId="2" fillId="0" borderId="4" xfId="0" applyNumberFormat="1" applyFont="1" applyFill="1" applyBorder="1" applyAlignment="1" applyProtection="1">
      <alignment vertical="center"/>
      <protection locked="0"/>
    </xf>
    <xf numFmtId="4" fontId="2" fillId="0" borderId="18" xfId="0" applyNumberFormat="1" applyFont="1" applyFill="1" applyBorder="1" applyAlignment="1" applyProtection="1">
      <alignment vertical="center"/>
      <protection locked="0"/>
    </xf>
    <xf numFmtId="4" fontId="2" fillId="0" borderId="0" xfId="0" applyNumberFormat="1" applyFont="1" applyFill="1" applyAlignment="1">
      <alignment vertical="center"/>
    </xf>
    <xf numFmtId="4" fontId="2" fillId="0" borderId="0" xfId="0" applyNumberFormat="1" applyFont="1" applyFill="1" applyBorder="1" applyAlignment="1" applyProtection="1">
      <alignment vertical="center"/>
      <protection locked="0"/>
    </xf>
    <xf numFmtId="0" fontId="2" fillId="0" borderId="19"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0" xfId="9" applyProtection="1"/>
    <xf numFmtId="0" fontId="2" fillId="2" borderId="11" xfId="9" quotePrefix="1" applyFont="1" applyFill="1" applyBorder="1" applyAlignment="1" applyProtection="1">
      <alignment horizontal="left" vertical="center" indent="3"/>
    </xf>
    <xf numFmtId="0" fontId="14" fillId="2" borderId="11" xfId="9" applyFont="1" applyFill="1" applyBorder="1" applyAlignment="1" applyProtection="1">
      <alignment horizontal="centerContinuous"/>
    </xf>
    <xf numFmtId="0" fontId="2" fillId="2" borderId="11" xfId="9" quotePrefix="1" applyFont="1" applyFill="1" applyBorder="1" applyAlignment="1" applyProtection="1">
      <alignment horizontal="left"/>
    </xf>
    <xf numFmtId="0" fontId="2" fillId="2" borderId="5" xfId="9" applyFill="1" applyBorder="1" applyProtection="1"/>
    <xf numFmtId="0" fontId="15" fillId="2" borderId="5" xfId="9" applyFont="1" applyFill="1" applyBorder="1" applyAlignment="1" applyProtection="1">
      <alignment vertical="center"/>
    </xf>
    <xf numFmtId="0" fontId="2" fillId="2" borderId="11" xfId="9" applyFill="1" applyBorder="1" applyProtection="1"/>
    <xf numFmtId="0" fontId="2" fillId="2" borderId="8" xfId="9" applyFill="1" applyBorder="1" applyProtection="1"/>
    <xf numFmtId="0" fontId="2" fillId="0" borderId="0" xfId="9" applyProtection="1">
      <protection locked="0"/>
    </xf>
    <xf numFmtId="0" fontId="3" fillId="2" borderId="32" xfId="9" applyFont="1" applyFill="1" applyBorder="1" applyAlignment="1" applyProtection="1">
      <alignment horizontal="left"/>
    </xf>
    <xf numFmtId="2" fontId="3" fillId="3" borderId="33" xfId="9" applyNumberFormat="1" applyFont="1" applyFill="1" applyBorder="1" applyAlignment="1" applyProtection="1">
      <alignment horizontal="left"/>
      <protection locked="0"/>
    </xf>
    <xf numFmtId="0" fontId="3" fillId="3" borderId="27" xfId="9" applyFont="1" applyFill="1" applyBorder="1" applyAlignment="1" applyProtection="1">
      <alignment horizontal="left"/>
      <protection locked="0"/>
    </xf>
    <xf numFmtId="0" fontId="3" fillId="0" borderId="34" xfId="9" applyFont="1" applyFill="1" applyBorder="1" applyAlignment="1" applyProtection="1">
      <alignment horizontal="left"/>
    </xf>
    <xf numFmtId="1" fontId="3" fillId="3" borderId="23" xfId="9" applyNumberFormat="1" applyFont="1" applyFill="1" applyBorder="1" applyAlignment="1" applyProtection="1">
      <alignment horizontal="center"/>
      <protection locked="0"/>
    </xf>
    <xf numFmtId="0" fontId="16" fillId="0" borderId="34" xfId="9" applyFont="1" applyFill="1" applyBorder="1" applyAlignment="1" applyProtection="1">
      <alignment horizontal="centerContinuous"/>
    </xf>
    <xf numFmtId="49" fontId="16" fillId="0" borderId="23" xfId="9" applyNumberFormat="1" applyFont="1" applyFill="1" applyBorder="1" applyAlignment="1" applyProtection="1">
      <alignment horizontal="centerContinuous"/>
    </xf>
    <xf numFmtId="49" fontId="16" fillId="0" borderId="69" xfId="9" applyNumberFormat="1" applyFont="1" applyFill="1" applyBorder="1" applyAlignment="1" applyProtection="1">
      <alignment horizontal="centerContinuous"/>
    </xf>
    <xf numFmtId="0" fontId="16" fillId="0" borderId="34" xfId="9" applyFont="1" applyFill="1" applyBorder="1" applyAlignment="1" applyProtection="1">
      <alignment horizontal="left"/>
    </xf>
    <xf numFmtId="0" fontId="16" fillId="2" borderId="36" xfId="9" applyFont="1" applyFill="1" applyBorder="1" applyAlignment="1" applyProtection="1">
      <alignment horizontal="centerContinuous"/>
    </xf>
    <xf numFmtId="0" fontId="16" fillId="2" borderId="27" xfId="9" applyFont="1" applyFill="1" applyBorder="1" applyAlignment="1" applyProtection="1">
      <alignment horizontal="centerContinuous"/>
    </xf>
    <xf numFmtId="4" fontId="16" fillId="3" borderId="70" xfId="9" applyNumberFormat="1" applyFont="1" applyFill="1" applyBorder="1" applyAlignment="1" applyProtection="1">
      <alignment horizontal="center"/>
      <protection locked="0"/>
    </xf>
    <xf numFmtId="10" fontId="16" fillId="0" borderId="37" xfId="16" applyNumberFormat="1" applyFont="1" applyFill="1" applyBorder="1" applyAlignment="1" applyProtection="1">
      <alignment horizontal="center"/>
    </xf>
    <xf numFmtId="0" fontId="3" fillId="2" borderId="40" xfId="9" applyFont="1" applyFill="1" applyBorder="1" applyAlignment="1" applyProtection="1">
      <alignment horizontal="left"/>
    </xf>
    <xf numFmtId="49" fontId="3" fillId="3" borderId="71" xfId="9" applyNumberFormat="1" applyFont="1" applyFill="1" applyBorder="1" applyProtection="1">
      <protection locked="0"/>
    </xf>
    <xf numFmtId="0" fontId="3" fillId="3" borderId="6" xfId="9" applyFont="1" applyFill="1" applyBorder="1" applyProtection="1">
      <protection locked="0"/>
    </xf>
    <xf numFmtId="0" fontId="3" fillId="3" borderId="6" xfId="9" applyFont="1" applyFill="1" applyBorder="1" applyAlignment="1" applyProtection="1">
      <alignment horizontal="left"/>
      <protection locked="0"/>
    </xf>
    <xf numFmtId="0" fontId="3" fillId="0" borderId="72" xfId="9" applyFont="1" applyFill="1" applyBorder="1" applyAlignment="1" applyProtection="1">
      <alignment horizontal="left"/>
    </xf>
    <xf numFmtId="1" fontId="3" fillId="3" borderId="67" xfId="9" applyNumberFormat="1" applyFont="1" applyFill="1" applyBorder="1" applyAlignment="1" applyProtection="1">
      <alignment horizontal="center"/>
      <protection locked="0"/>
    </xf>
    <xf numFmtId="0" fontId="16" fillId="0" borderId="72" xfId="9" applyFont="1" applyFill="1" applyBorder="1" applyAlignment="1" applyProtection="1">
      <alignment horizontal="center"/>
    </xf>
    <xf numFmtId="14" fontId="16" fillId="0" borderId="67" xfId="9" applyNumberFormat="1" applyFont="1" applyFill="1" applyBorder="1" applyAlignment="1" applyProtection="1">
      <alignment horizontal="center"/>
      <protection locked="0"/>
    </xf>
    <xf numFmtId="1" fontId="16" fillId="3" borderId="67" xfId="9" applyNumberFormat="1" applyFont="1" applyFill="1" applyBorder="1" applyAlignment="1" applyProtection="1">
      <alignment horizontal="center"/>
      <protection locked="0"/>
    </xf>
    <xf numFmtId="14" fontId="16" fillId="0" borderId="73" xfId="9" applyNumberFormat="1" applyFont="1" applyFill="1" applyBorder="1" applyAlignment="1" applyProtection="1">
      <alignment horizontal="center"/>
    </xf>
    <xf numFmtId="1" fontId="16" fillId="0" borderId="67" xfId="9" applyNumberFormat="1" applyFont="1" applyFill="1" applyBorder="1" applyAlignment="1" applyProtection="1">
      <alignment horizontal="center"/>
    </xf>
    <xf numFmtId="0" fontId="16" fillId="2" borderId="68" xfId="9" applyFont="1" applyFill="1" applyBorder="1" applyAlignment="1" applyProtection="1">
      <alignment horizontal="centerContinuous"/>
    </xf>
    <xf numFmtId="0" fontId="16" fillId="2" borderId="41" xfId="9" applyFont="1" applyFill="1" applyBorder="1" applyAlignment="1" applyProtection="1">
      <alignment horizontal="centerContinuous"/>
    </xf>
    <xf numFmtId="0" fontId="16" fillId="2" borderId="6" xfId="9" applyFont="1" applyFill="1" applyBorder="1" applyAlignment="1" applyProtection="1">
      <alignment horizontal="centerContinuous"/>
    </xf>
    <xf numFmtId="4" fontId="16" fillId="3" borderId="74" xfId="9" applyNumberFormat="1" applyFont="1" applyFill="1" applyBorder="1" applyAlignment="1" applyProtection="1">
      <alignment horizontal="center"/>
      <protection locked="0"/>
    </xf>
    <xf numFmtId="10" fontId="16" fillId="0" borderId="75" xfId="16" applyNumberFormat="1" applyFont="1" applyFill="1" applyBorder="1" applyAlignment="1" applyProtection="1">
      <alignment horizontal="center"/>
    </xf>
    <xf numFmtId="0" fontId="3" fillId="2" borderId="76" xfId="9" applyFont="1" applyFill="1" applyBorder="1" applyAlignment="1" applyProtection="1">
      <alignment horizontal="left"/>
    </xf>
    <xf numFmtId="166" fontId="3" fillId="4" borderId="77" xfId="9" applyNumberFormat="1" applyFont="1" applyFill="1" applyBorder="1" applyAlignment="1" applyProtection="1">
      <alignment horizontal="left" indent="1"/>
    </xf>
    <xf numFmtId="0" fontId="12" fillId="2" borderId="78" xfId="9" applyFont="1" applyFill="1" applyBorder="1" applyAlignment="1" applyProtection="1">
      <alignment horizontal="center"/>
    </xf>
    <xf numFmtId="0" fontId="11" fillId="2" borderId="79" xfId="9" applyFont="1" applyFill="1" applyBorder="1" applyAlignment="1" applyProtection="1">
      <alignment horizontal="centerContinuous"/>
    </xf>
    <xf numFmtId="0" fontId="12" fillId="2" borderId="5" xfId="9" applyFont="1" applyFill="1" applyBorder="1" applyAlignment="1" applyProtection="1">
      <alignment horizontal="centerContinuous"/>
    </xf>
    <xf numFmtId="0" fontId="16" fillId="2" borderId="78" xfId="9" applyFont="1" applyFill="1" applyBorder="1" applyAlignment="1" applyProtection="1">
      <alignment horizontal="centerContinuous"/>
    </xf>
    <xf numFmtId="0" fontId="16" fillId="2" borderId="11" xfId="9" applyFont="1" applyFill="1" applyBorder="1" applyAlignment="1" applyProtection="1">
      <alignment horizontal="centerContinuous"/>
    </xf>
    <xf numFmtId="40" fontId="13" fillId="2" borderId="80" xfId="9" applyNumberFormat="1" applyFont="1" applyFill="1" applyBorder="1" applyProtection="1"/>
    <xf numFmtId="10" fontId="1" fillId="0" borderId="81" xfId="16" applyNumberFormat="1" applyFont="1" applyFill="1" applyBorder="1" applyProtection="1"/>
    <xf numFmtId="0" fontId="17" fillId="2" borderId="22" xfId="9" applyFont="1" applyFill="1" applyBorder="1" applyAlignment="1" applyProtection="1">
      <alignment horizontal="center"/>
    </xf>
    <xf numFmtId="0" fontId="17" fillId="2" borderId="42" xfId="9" applyFont="1" applyFill="1" applyBorder="1" applyAlignment="1" applyProtection="1">
      <alignment horizontal="left"/>
    </xf>
    <xf numFmtId="0" fontId="17" fillId="2" borderId="35" xfId="9" applyFont="1" applyFill="1" applyBorder="1" applyAlignment="1" applyProtection="1">
      <alignment horizontal="centerContinuous"/>
    </xf>
    <xf numFmtId="0" fontId="18" fillId="2" borderId="4" xfId="9" applyFont="1" applyFill="1" applyBorder="1" applyAlignment="1" applyProtection="1">
      <alignment horizontal="center"/>
    </xf>
    <xf numFmtId="0" fontId="17" fillId="2" borderId="36" xfId="9" applyFont="1" applyFill="1" applyBorder="1" applyAlignment="1" applyProtection="1">
      <alignment horizontal="centerContinuous"/>
    </xf>
    <xf numFmtId="0" fontId="17" fillId="2" borderId="27" xfId="9" applyFont="1" applyFill="1" applyBorder="1" applyAlignment="1" applyProtection="1">
      <alignment horizontal="centerContinuous"/>
    </xf>
    <xf numFmtId="0" fontId="17" fillId="2" borderId="23" xfId="9" applyFont="1" applyFill="1" applyBorder="1" applyAlignment="1" applyProtection="1">
      <alignment horizontal="centerContinuous"/>
    </xf>
    <xf numFmtId="0" fontId="17" fillId="2" borderId="38" xfId="9" applyFont="1" applyFill="1" applyBorder="1" applyAlignment="1" applyProtection="1">
      <alignment horizontal="centerContinuous"/>
    </xf>
    <xf numFmtId="0" fontId="17" fillId="2" borderId="82" xfId="9" applyFont="1" applyFill="1" applyBorder="1" applyAlignment="1" applyProtection="1">
      <alignment horizontal="centerContinuous"/>
    </xf>
    <xf numFmtId="0" fontId="17" fillId="2" borderId="35" xfId="9" applyFont="1" applyFill="1" applyBorder="1" applyAlignment="1" applyProtection="1">
      <alignment horizontal="center"/>
    </xf>
    <xf numFmtId="0" fontId="17" fillId="2" borderId="83" xfId="9" applyFont="1" applyFill="1" applyBorder="1" applyAlignment="1" applyProtection="1">
      <alignment horizontal="center"/>
    </xf>
    <xf numFmtId="0" fontId="17" fillId="2" borderId="62" xfId="9" applyFont="1" applyFill="1" applyBorder="1" applyAlignment="1" applyProtection="1">
      <alignment horizontal="center"/>
    </xf>
    <xf numFmtId="0" fontId="3" fillId="5" borderId="16" xfId="9" applyFont="1" applyFill="1" applyBorder="1" applyAlignment="1" applyProtection="1">
      <alignment horizontal="center"/>
      <protection locked="0"/>
    </xf>
    <xf numFmtId="0" fontId="17" fillId="2" borderId="44" xfId="9" applyFont="1" applyFill="1" applyBorder="1" applyAlignment="1" applyProtection="1">
      <alignment horizontal="center"/>
    </xf>
    <xf numFmtId="0" fontId="17" fillId="2" borderId="45" xfId="9" applyFont="1" applyFill="1" applyBorder="1" applyProtection="1"/>
    <xf numFmtId="0" fontId="17" fillId="2" borderId="60" xfId="9" applyFont="1" applyFill="1" applyBorder="1" applyProtection="1"/>
    <xf numFmtId="1" fontId="3" fillId="6" borderId="46" xfId="9" applyNumberFormat="1" applyFont="1" applyFill="1" applyBorder="1" applyAlignment="1" applyProtection="1">
      <alignment horizontal="center"/>
      <protection locked="0"/>
    </xf>
    <xf numFmtId="0" fontId="17" fillId="2" borderId="46" xfId="9" applyFont="1" applyFill="1" applyBorder="1" applyAlignment="1" applyProtection="1">
      <alignment horizontal="center"/>
    </xf>
    <xf numFmtId="0" fontId="17" fillId="2" borderId="84" xfId="9" applyFont="1" applyFill="1" applyBorder="1" applyAlignment="1" applyProtection="1">
      <alignment horizontal="center"/>
    </xf>
    <xf numFmtId="0" fontId="17" fillId="2" borderId="60" xfId="9" applyFont="1" applyFill="1" applyBorder="1" applyAlignment="1" applyProtection="1">
      <alignment horizontal="center"/>
    </xf>
    <xf numFmtId="0" fontId="17" fillId="2" borderId="85" xfId="9" applyFont="1" applyFill="1" applyBorder="1" applyAlignment="1" applyProtection="1">
      <alignment horizontal="center"/>
    </xf>
    <xf numFmtId="0" fontId="17" fillId="2" borderId="48" xfId="9" applyFont="1" applyFill="1" applyBorder="1" applyAlignment="1" applyProtection="1">
      <alignment horizontal="center"/>
    </xf>
    <xf numFmtId="0" fontId="18" fillId="2" borderId="45" xfId="9" applyFont="1" applyFill="1" applyBorder="1" applyAlignment="1" applyProtection="1">
      <alignment textRotation="180"/>
    </xf>
    <xf numFmtId="167" fontId="17" fillId="2" borderId="46" xfId="9" applyNumberFormat="1" applyFont="1" applyFill="1" applyBorder="1" applyAlignment="1" applyProtection="1">
      <alignment horizontal="center"/>
    </xf>
    <xf numFmtId="167" fontId="17" fillId="2" borderId="84" xfId="9" applyNumberFormat="1" applyFont="1" applyFill="1" applyBorder="1" applyAlignment="1" applyProtection="1">
      <alignment horizontal="center"/>
    </xf>
    <xf numFmtId="167" fontId="17" fillId="2" borderId="60" xfId="9" applyNumberFormat="1" applyFont="1" applyFill="1" applyBorder="1" applyAlignment="1" applyProtection="1">
      <alignment horizontal="center"/>
    </xf>
    <xf numFmtId="0" fontId="1" fillId="0" borderId="0" xfId="9" applyFont="1" applyProtection="1"/>
    <xf numFmtId="49" fontId="19" fillId="2" borderId="63" xfId="9" applyNumberFormat="1" applyFont="1" applyFill="1" applyBorder="1" applyAlignment="1" applyProtection="1">
      <alignment horizontal="center"/>
    </xf>
    <xf numFmtId="49" fontId="19" fillId="2" borderId="39" xfId="9" applyNumberFormat="1" applyFont="1" applyFill="1" applyBorder="1" applyAlignment="1" applyProtection="1">
      <alignment horizontal="left"/>
    </xf>
    <xf numFmtId="49" fontId="19" fillId="2" borderId="38" xfId="9" applyNumberFormat="1" applyFont="1" applyFill="1" applyBorder="1" applyAlignment="1" applyProtection="1">
      <alignment horizontal="left"/>
    </xf>
    <xf numFmtId="0" fontId="20" fillId="2" borderId="4" xfId="9" applyFont="1" applyFill="1" applyBorder="1" applyProtection="1"/>
    <xf numFmtId="0" fontId="19" fillId="2" borderId="38" xfId="9" applyFont="1" applyFill="1" applyBorder="1" applyAlignment="1" applyProtection="1">
      <alignment horizontal="center"/>
    </xf>
    <xf numFmtId="0" fontId="19" fillId="2" borderId="86" xfId="9" applyFont="1" applyFill="1" applyBorder="1" applyAlignment="1" applyProtection="1">
      <alignment horizontal="center"/>
    </xf>
    <xf numFmtId="0" fontId="19" fillId="2" borderId="29" xfId="9" applyFont="1" applyFill="1" applyBorder="1" applyAlignment="1" applyProtection="1">
      <alignment horizontal="center"/>
    </xf>
    <xf numFmtId="40" fontId="21" fillId="3" borderId="87" xfId="9" applyNumberFormat="1" applyFont="1" applyFill="1" applyBorder="1" applyAlignment="1" applyProtection="1">
      <alignment horizontal="right"/>
    </xf>
    <xf numFmtId="2" fontId="19" fillId="2" borderId="50" xfId="9" applyNumberFormat="1" applyFont="1" applyFill="1" applyBorder="1" applyProtection="1"/>
    <xf numFmtId="49" fontId="19" fillId="2" borderId="49" xfId="9" applyNumberFormat="1" applyFont="1" applyFill="1" applyBorder="1" applyAlignment="1" applyProtection="1">
      <alignment horizontal="center"/>
    </xf>
    <xf numFmtId="0" fontId="2" fillId="2" borderId="51" xfId="9" applyFill="1" applyBorder="1" applyProtection="1"/>
    <xf numFmtId="0" fontId="2" fillId="2" borderId="52" xfId="9" applyFill="1" applyBorder="1" applyProtection="1"/>
    <xf numFmtId="0" fontId="1" fillId="2" borderId="52" xfId="9" applyFont="1" applyFill="1" applyBorder="1" applyProtection="1"/>
    <xf numFmtId="40" fontId="1" fillId="2" borderId="52" xfId="9" applyNumberFormat="1" applyFont="1" applyFill="1" applyBorder="1" applyProtection="1"/>
    <xf numFmtId="0" fontId="1" fillId="2" borderId="53" xfId="9" applyFont="1" applyFill="1" applyBorder="1" applyProtection="1"/>
    <xf numFmtId="0" fontId="2" fillId="2" borderId="54" xfId="9" applyFill="1" applyBorder="1" applyProtection="1"/>
    <xf numFmtId="0" fontId="3" fillId="2" borderId="55" xfId="9" applyFont="1" applyFill="1" applyBorder="1" applyAlignment="1" applyProtection="1">
      <alignment horizontal="centerContinuous"/>
    </xf>
    <xf numFmtId="0" fontId="2" fillId="2" borderId="55" xfId="9" applyFill="1" applyBorder="1" applyAlignment="1" applyProtection="1">
      <alignment horizontal="centerContinuous"/>
    </xf>
    <xf numFmtId="0" fontId="1" fillId="2" borderId="55" xfId="9" applyFont="1" applyFill="1" applyBorder="1" applyProtection="1"/>
    <xf numFmtId="40" fontId="13" fillId="2" borderId="88" xfId="9" applyNumberFormat="1" applyFont="1" applyFill="1" applyBorder="1" applyProtection="1"/>
    <xf numFmtId="0" fontId="13" fillId="2" borderId="57" xfId="9" applyFont="1" applyFill="1" applyBorder="1" applyProtection="1"/>
    <xf numFmtId="0" fontId="11" fillId="2" borderId="58" xfId="9" applyFont="1" applyFill="1" applyBorder="1" applyAlignment="1" applyProtection="1">
      <alignment horizontal="centerContinuous"/>
    </xf>
    <xf numFmtId="0" fontId="12" fillId="2" borderId="29" xfId="9" applyFont="1" applyFill="1" applyBorder="1" applyAlignment="1" applyProtection="1">
      <alignment horizontal="centerContinuous"/>
    </xf>
    <xf numFmtId="0" fontId="1" fillId="2" borderId="29" xfId="9" applyFont="1" applyFill="1" applyBorder="1" applyAlignment="1" applyProtection="1">
      <alignment horizontal="centerContinuous"/>
    </xf>
    <xf numFmtId="0" fontId="1" fillId="2" borderId="59" xfId="9" applyFont="1" applyFill="1" applyBorder="1" applyAlignment="1" applyProtection="1">
      <alignment horizontal="centerContinuous"/>
    </xf>
    <xf numFmtId="0" fontId="2" fillId="2" borderId="44" xfId="9" applyFont="1" applyFill="1" applyBorder="1" applyAlignment="1" applyProtection="1">
      <alignment horizontal="center"/>
    </xf>
    <xf numFmtId="0" fontId="2" fillId="2" borderId="60" xfId="9" applyFont="1" applyFill="1" applyBorder="1" applyAlignment="1" applyProtection="1">
      <alignment horizontal="center"/>
    </xf>
    <xf numFmtId="0" fontId="1" fillId="2" borderId="60" xfId="9" applyFont="1" applyFill="1" applyBorder="1" applyAlignment="1" applyProtection="1">
      <alignment horizontal="centerContinuous"/>
    </xf>
    <xf numFmtId="0" fontId="1" fillId="2" borderId="89" xfId="9" applyFont="1" applyFill="1" applyBorder="1" applyAlignment="1" applyProtection="1">
      <alignment horizontal="centerContinuous"/>
    </xf>
    <xf numFmtId="0" fontId="1" fillId="2" borderId="83" xfId="9" applyFont="1" applyFill="1" applyBorder="1" applyAlignment="1" applyProtection="1">
      <alignment horizontal="center"/>
    </xf>
    <xf numFmtId="0" fontId="1" fillId="2" borderId="62" xfId="9" applyFont="1" applyFill="1" applyBorder="1" applyAlignment="1" applyProtection="1">
      <alignment horizontal="center"/>
    </xf>
    <xf numFmtId="0" fontId="2" fillId="2" borderId="63" xfId="9" applyFont="1" applyFill="1" applyBorder="1" applyAlignment="1" applyProtection="1">
      <alignment horizontal="center"/>
    </xf>
    <xf numFmtId="0" fontId="2" fillId="2" borderId="90" xfId="9" applyFont="1" applyFill="1" applyBorder="1" applyAlignment="1" applyProtection="1">
      <alignment horizontal="center"/>
    </xf>
    <xf numFmtId="0" fontId="2" fillId="2" borderId="64" xfId="9" applyFont="1" applyFill="1" applyBorder="1" applyAlignment="1" applyProtection="1">
      <alignment horizontal="center"/>
    </xf>
    <xf numFmtId="0" fontId="1" fillId="2" borderId="64" xfId="9" applyFont="1" applyFill="1" applyBorder="1" applyAlignment="1" applyProtection="1">
      <alignment horizontal="center"/>
    </xf>
    <xf numFmtId="0" fontId="1" fillId="2" borderId="91" xfId="9" applyFont="1" applyFill="1" applyBorder="1" applyAlignment="1" applyProtection="1">
      <alignment horizontal="center"/>
    </xf>
    <xf numFmtId="0" fontId="17" fillId="2" borderId="29" xfId="9" applyFont="1" applyFill="1" applyBorder="1" applyAlignment="1" applyProtection="1">
      <alignment horizontal="center"/>
    </xf>
    <xf numFmtId="0" fontId="1" fillId="2" borderId="87" xfId="9" applyFont="1" applyFill="1" applyBorder="1" applyAlignment="1" applyProtection="1">
      <alignment horizontal="center"/>
    </xf>
    <xf numFmtId="0" fontId="1" fillId="2" borderId="50" xfId="9" applyFont="1" applyFill="1" applyBorder="1" applyAlignment="1" applyProtection="1">
      <alignment horizontal="center"/>
    </xf>
    <xf numFmtId="0" fontId="1" fillId="2" borderId="19" xfId="9" applyFont="1" applyFill="1" applyBorder="1" applyAlignment="1" applyProtection="1">
      <alignment horizontal="center"/>
    </xf>
    <xf numFmtId="49" fontId="1" fillId="2" borderId="43" xfId="9" applyNumberFormat="1" applyFont="1" applyFill="1" applyBorder="1" applyProtection="1"/>
    <xf numFmtId="0" fontId="1" fillId="2" borderId="23" xfId="9" applyFont="1" applyFill="1" applyBorder="1" applyProtection="1"/>
    <xf numFmtId="0" fontId="1" fillId="2" borderId="4" xfId="9" applyFont="1" applyFill="1" applyBorder="1" applyProtection="1"/>
    <xf numFmtId="40" fontId="1" fillId="2" borderId="4" xfId="9" applyNumberFormat="1" applyFont="1" applyFill="1" applyBorder="1" applyProtection="1"/>
    <xf numFmtId="40" fontId="1" fillId="2" borderId="92" xfId="9" applyNumberFormat="1" applyFont="1" applyFill="1" applyBorder="1" applyProtection="1">
      <protection locked="0"/>
    </xf>
    <xf numFmtId="168" fontId="1" fillId="2" borderId="29" xfId="9" applyNumberFormat="1" applyFont="1" applyFill="1" applyBorder="1" applyAlignment="1" applyProtection="1">
      <alignment horizontal="center"/>
    </xf>
    <xf numFmtId="40" fontId="1" fillId="2" borderId="70" xfId="9" applyNumberFormat="1" applyFont="1" applyFill="1" applyBorder="1" applyProtection="1"/>
    <xf numFmtId="10" fontId="1" fillId="2" borderId="20" xfId="16" applyNumberFormat="1" applyFont="1" applyFill="1" applyBorder="1" applyProtection="1"/>
    <xf numFmtId="0" fontId="1" fillId="2" borderId="18" xfId="9" applyFont="1" applyFill="1" applyBorder="1" applyProtection="1"/>
    <xf numFmtId="168" fontId="1" fillId="2" borderId="27" xfId="9" applyNumberFormat="1" applyFont="1" applyFill="1" applyBorder="1" applyAlignment="1" applyProtection="1">
      <alignment horizontal="center"/>
    </xf>
    <xf numFmtId="40" fontId="2" fillId="0" borderId="0" xfId="9" applyNumberFormat="1" applyProtection="1">
      <protection locked="0"/>
    </xf>
    <xf numFmtId="1" fontId="1" fillId="2" borderId="43" xfId="9" applyNumberFormat="1" applyFont="1" applyFill="1" applyBorder="1" applyProtection="1"/>
    <xf numFmtId="1" fontId="1" fillId="2" borderId="18" xfId="9" applyNumberFormat="1" applyFont="1" applyFill="1" applyBorder="1" applyProtection="1"/>
    <xf numFmtId="0" fontId="1" fillId="2" borderId="28" xfId="9" applyFont="1" applyFill="1" applyBorder="1" applyAlignment="1" applyProtection="1">
      <alignment horizontal="center"/>
    </xf>
    <xf numFmtId="0" fontId="1" fillId="2" borderId="27" xfId="9" applyFont="1" applyFill="1" applyBorder="1" applyProtection="1"/>
    <xf numFmtId="40" fontId="1" fillId="2" borderId="27" xfId="9" applyNumberFormat="1" applyFont="1" applyFill="1" applyBorder="1" applyProtection="1"/>
    <xf numFmtId="40" fontId="1" fillId="2" borderId="27" xfId="9" applyNumberFormat="1" applyFont="1" applyFill="1" applyBorder="1" applyProtection="1">
      <protection locked="0"/>
    </xf>
    <xf numFmtId="9" fontId="1" fillId="2" borderId="24" xfId="16" applyFont="1" applyFill="1" applyBorder="1" applyProtection="1"/>
    <xf numFmtId="40" fontId="1" fillId="2" borderId="18" xfId="9" applyNumberFormat="1" applyFont="1" applyFill="1" applyBorder="1" applyProtection="1"/>
    <xf numFmtId="40" fontId="1" fillId="2" borderId="93" xfId="9" applyNumberFormat="1" applyFont="1" applyFill="1" applyBorder="1" applyProtection="1">
      <protection locked="0"/>
    </xf>
    <xf numFmtId="40" fontId="1" fillId="2" borderId="94" xfId="9" applyNumberFormat="1" applyFont="1" applyFill="1" applyBorder="1" applyProtection="1"/>
    <xf numFmtId="40" fontId="1" fillId="2" borderId="87" xfId="9" applyNumberFormat="1" applyFont="1" applyFill="1" applyBorder="1" applyProtection="1"/>
    <xf numFmtId="10" fontId="1" fillId="2" borderId="50" xfId="16" applyNumberFormat="1" applyFont="1" applyFill="1" applyBorder="1" applyProtection="1"/>
    <xf numFmtId="0" fontId="1" fillId="2" borderId="61" xfId="9" applyFont="1" applyFill="1" applyBorder="1" applyProtection="1"/>
    <xf numFmtId="40" fontId="1" fillId="2" borderId="29" xfId="9" applyNumberFormat="1" applyFont="1" applyFill="1" applyBorder="1" applyProtection="1"/>
    <xf numFmtId="0" fontId="1" fillId="2" borderId="28" xfId="9" applyFont="1" applyFill="1" applyBorder="1" applyProtection="1"/>
    <xf numFmtId="40" fontId="1" fillId="2" borderId="35" xfId="9" applyNumberFormat="1" applyFont="1" applyFill="1" applyBorder="1" applyProtection="1"/>
    <xf numFmtId="9" fontId="1" fillId="2" borderId="95" xfId="16" applyFont="1" applyFill="1" applyBorder="1" applyProtection="1"/>
    <xf numFmtId="0" fontId="3" fillId="2" borderId="44" xfId="9" applyFont="1" applyFill="1" applyBorder="1" applyAlignment="1" applyProtection="1">
      <alignment horizontal="centerContinuous"/>
    </xf>
    <xf numFmtId="0" fontId="2" fillId="2" borderId="47" xfId="9" applyFont="1" applyFill="1" applyBorder="1" applyAlignment="1" applyProtection="1">
      <alignment horizontal="centerContinuous"/>
    </xf>
    <xf numFmtId="0" fontId="2" fillId="2" borderId="47" xfId="9" applyFont="1" applyFill="1" applyBorder="1" applyProtection="1"/>
    <xf numFmtId="40" fontId="13" fillId="2" borderId="47" xfId="9" applyNumberFormat="1" applyFont="1" applyFill="1" applyBorder="1" applyProtection="1"/>
    <xf numFmtId="40" fontId="13" fillId="2" borderId="61" xfId="9" applyNumberFormat="1" applyFont="1" applyFill="1" applyBorder="1" applyProtection="1"/>
    <xf numFmtId="40" fontId="13" fillId="2" borderId="96" xfId="9" applyNumberFormat="1" applyFont="1" applyFill="1" applyBorder="1" applyProtection="1">
      <protection locked="0"/>
    </xf>
    <xf numFmtId="40" fontId="13" fillId="2" borderId="0" xfId="9" applyNumberFormat="1" applyFont="1" applyFill="1" applyBorder="1" applyProtection="1"/>
    <xf numFmtId="40" fontId="13" fillId="2" borderId="97" xfId="9" applyNumberFormat="1" applyFont="1" applyFill="1" applyBorder="1" applyProtection="1"/>
    <xf numFmtId="10" fontId="13" fillId="2" borderId="98" xfId="16" applyNumberFormat="1" applyFont="1" applyFill="1" applyBorder="1" applyProtection="1"/>
    <xf numFmtId="0" fontId="3" fillId="2" borderId="65" xfId="9" applyFont="1" applyFill="1" applyBorder="1" applyAlignment="1" applyProtection="1">
      <alignment horizontal="centerContinuous"/>
    </xf>
    <xf numFmtId="0" fontId="2" fillId="2" borderId="56" xfId="9" applyFont="1" applyFill="1" applyBorder="1" applyAlignment="1" applyProtection="1">
      <alignment horizontal="centerContinuous"/>
    </xf>
    <xf numFmtId="0" fontId="2" fillId="2" borderId="56" xfId="9" applyFont="1" applyFill="1" applyBorder="1" applyProtection="1"/>
    <xf numFmtId="10" fontId="13" fillId="2" borderId="56" xfId="16" applyNumberFormat="1" applyFont="1" applyFill="1" applyBorder="1" applyProtection="1"/>
    <xf numFmtId="10" fontId="13" fillId="2" borderId="99" xfId="16" applyNumberFormat="1" applyFont="1" applyFill="1" applyBorder="1" applyProtection="1">
      <protection locked="0"/>
    </xf>
    <xf numFmtId="10" fontId="13" fillId="2" borderId="100" xfId="16" applyNumberFormat="1" applyFont="1" applyFill="1" applyBorder="1" applyProtection="1"/>
    <xf numFmtId="10" fontId="13" fillId="2" borderId="66" xfId="16" applyNumberFormat="1" applyFont="1" applyFill="1" applyBorder="1" applyProtection="1"/>
    <xf numFmtId="0" fontId="3" fillId="2" borderId="101" xfId="9" applyFont="1" applyFill="1" applyBorder="1" applyAlignment="1" applyProtection="1">
      <alignment horizontal="centerContinuous"/>
    </xf>
    <xf numFmtId="0" fontId="2" fillId="2" borderId="90" xfId="9" applyFont="1" applyFill="1" applyBorder="1" applyAlignment="1" applyProtection="1">
      <alignment horizontal="centerContinuous"/>
    </xf>
    <xf numFmtId="0" fontId="2" fillId="2" borderId="90" xfId="9" applyFont="1" applyFill="1" applyBorder="1" applyProtection="1"/>
    <xf numFmtId="10" fontId="13" fillId="2" borderId="90" xfId="16" applyNumberFormat="1" applyFont="1" applyFill="1" applyBorder="1" applyProtection="1"/>
    <xf numFmtId="10" fontId="13" fillId="2" borderId="102" xfId="16" applyNumberFormat="1" applyFont="1" applyFill="1" applyBorder="1" applyProtection="1">
      <protection locked="0"/>
    </xf>
    <xf numFmtId="10" fontId="13" fillId="2" borderId="0" xfId="16" applyNumberFormat="1" applyFont="1" applyFill="1" applyBorder="1" applyProtection="1"/>
    <xf numFmtId="40" fontId="22" fillId="3" borderId="103" xfId="9" applyNumberFormat="1" applyFont="1" applyFill="1" applyBorder="1" applyAlignment="1" applyProtection="1">
      <alignment horizontal="center"/>
    </xf>
    <xf numFmtId="10" fontId="22" fillId="3" borderId="104" xfId="16" applyNumberFormat="1" applyFont="1" applyFill="1" applyBorder="1" applyAlignment="1" applyProtection="1">
      <alignment horizontal="center"/>
    </xf>
    <xf numFmtId="0" fontId="3" fillId="3" borderId="7" xfId="9" applyFont="1" applyFill="1" applyBorder="1" applyAlignment="1" applyProtection="1">
      <alignment horizontal="left" vertical="top"/>
      <protection locked="0"/>
    </xf>
    <xf numFmtId="0" fontId="3" fillId="3" borderId="5" xfId="9" applyFont="1" applyFill="1" applyBorder="1" applyProtection="1">
      <protection locked="0"/>
    </xf>
    <xf numFmtId="0" fontId="3" fillId="3" borderId="105" xfId="9" applyFont="1" applyFill="1" applyBorder="1" applyProtection="1">
      <protection locked="0"/>
    </xf>
    <xf numFmtId="0" fontId="3" fillId="3" borderId="5" xfId="9" applyFont="1" applyFill="1" applyBorder="1" applyAlignment="1" applyProtection="1">
      <alignment horizontal="left" vertical="top"/>
      <protection locked="0"/>
    </xf>
    <xf numFmtId="0" fontId="3" fillId="3" borderId="5" xfId="9" applyFont="1" applyFill="1" applyBorder="1" applyAlignment="1" applyProtection="1">
      <alignment horizontal="centerContinuous" vertical="center"/>
      <protection locked="0"/>
    </xf>
    <xf numFmtId="0" fontId="3" fillId="3" borderId="8" xfId="9" applyFont="1" applyFill="1" applyBorder="1" applyAlignment="1" applyProtection="1">
      <alignment horizontal="centerContinuous" vertical="center"/>
      <protection locked="0"/>
    </xf>
    <xf numFmtId="0" fontId="3" fillId="2" borderId="7" xfId="9" applyFont="1" applyFill="1" applyBorder="1" applyAlignment="1" applyProtection="1">
      <alignment horizontal="left" vertical="top"/>
    </xf>
    <xf numFmtId="0" fontId="3" fillId="2" borderId="5" xfId="9" applyFont="1" applyFill="1" applyBorder="1" applyProtection="1"/>
    <xf numFmtId="0" fontId="3" fillId="0" borderId="105" xfId="9" applyFont="1" applyFill="1" applyBorder="1" applyProtection="1"/>
    <xf numFmtId="0" fontId="3" fillId="2" borderId="5" xfId="9" applyFont="1" applyFill="1" applyBorder="1" applyAlignment="1" applyProtection="1">
      <alignment horizontal="left"/>
    </xf>
    <xf numFmtId="0" fontId="3" fillId="2" borderId="5" xfId="9" applyFont="1" applyFill="1" applyBorder="1" applyAlignment="1" applyProtection="1">
      <alignment horizontal="centerContinuous" vertical="center"/>
    </xf>
    <xf numFmtId="0" fontId="3" fillId="2" borderId="8" xfId="9" applyFont="1" applyFill="1" applyBorder="1" applyProtection="1"/>
    <xf numFmtId="0" fontId="2" fillId="3" borderId="5" xfId="9" applyFont="1" applyFill="1" applyBorder="1" applyProtection="1">
      <protection locked="0"/>
    </xf>
    <xf numFmtId="0" fontId="2" fillId="3" borderId="8" xfId="9" applyFont="1" applyFill="1" applyBorder="1" applyProtection="1">
      <protection locked="0"/>
    </xf>
    <xf numFmtId="0" fontId="2" fillId="3" borderId="6" xfId="9" applyFont="1" applyFill="1" applyBorder="1" applyAlignment="1" applyProtection="1">
      <alignment horizontal="centerContinuous" vertical="center" wrapText="1"/>
      <protection locked="0"/>
    </xf>
    <xf numFmtId="0" fontId="2" fillId="3" borderId="6" xfId="9" applyFont="1" applyFill="1" applyBorder="1" applyAlignment="1" applyProtection="1">
      <alignment horizontal="left" vertical="center"/>
      <protection locked="0"/>
    </xf>
    <xf numFmtId="0" fontId="2" fillId="3" borderId="10" xfId="9" applyFont="1" applyFill="1" applyBorder="1" applyAlignment="1" applyProtection="1">
      <alignment horizontal="centerContinuous" vertical="center"/>
      <protection locked="0"/>
    </xf>
    <xf numFmtId="0" fontId="2" fillId="2" borderId="6" xfId="9" applyFont="1" applyFill="1" applyBorder="1" applyAlignment="1" applyProtection="1">
      <alignment horizontal="centerContinuous" vertical="center" wrapText="1"/>
    </xf>
    <xf numFmtId="0" fontId="2" fillId="2" borderId="6" xfId="9" applyFont="1" applyFill="1" applyBorder="1" applyAlignment="1" applyProtection="1">
      <alignment vertical="center"/>
    </xf>
    <xf numFmtId="17" fontId="2" fillId="2" borderId="10" xfId="9" applyNumberFormat="1" applyFont="1" applyFill="1" applyBorder="1" applyAlignment="1" applyProtection="1">
      <alignment horizontal="center" vertical="center"/>
    </xf>
    <xf numFmtId="0" fontId="10" fillId="2" borderId="12" xfId="9" applyFont="1" applyFill="1" applyBorder="1" applyAlignment="1" applyProtection="1">
      <alignment horizontal="center" wrapText="1"/>
    </xf>
    <xf numFmtId="0" fontId="2" fillId="0" borderId="0" xfId="0" applyFont="1" applyFill="1" applyBorder="1" applyAlignment="1">
      <alignment horizontal="centerContinuous" vertical="center"/>
    </xf>
    <xf numFmtId="0" fontId="3" fillId="0" borderId="13" xfId="0" applyFont="1" applyFill="1" applyBorder="1" applyAlignment="1" applyProtection="1">
      <alignment horizontal="left" vertical="center"/>
      <protection locked="0"/>
    </xf>
    <xf numFmtId="0" fontId="3" fillId="0" borderId="24" xfId="0" applyFont="1" applyFill="1" applyBorder="1" applyAlignment="1" applyProtection="1">
      <alignment horizontal="left" vertical="center"/>
      <protection locked="0"/>
    </xf>
    <xf numFmtId="2" fontId="2" fillId="0" borderId="4" xfId="1" applyNumberFormat="1" applyFont="1" applyFill="1" applyBorder="1" applyAlignment="1">
      <alignment horizontal="center" vertical="center"/>
    </xf>
    <xf numFmtId="2" fontId="2" fillId="0" borderId="3" xfId="1" applyNumberFormat="1" applyFont="1" applyFill="1" applyBorder="1" applyAlignment="1">
      <alignment horizontal="center" vertical="center"/>
    </xf>
    <xf numFmtId="4" fontId="2" fillId="0" borderId="3" xfId="0" applyNumberFormat="1" applyFont="1" applyFill="1" applyBorder="1" applyAlignment="1" applyProtection="1">
      <alignment vertical="center"/>
      <protection locked="0"/>
    </xf>
    <xf numFmtId="0" fontId="24" fillId="0" borderId="0" xfId="0" applyNumberFormat="1" applyFont="1" applyAlignment="1">
      <alignment horizontal="center" vertical="center"/>
    </xf>
    <xf numFmtId="2" fontId="24" fillId="0" borderId="0" xfId="0" applyNumberFormat="1" applyFont="1" applyAlignment="1">
      <alignment horizontal="center" vertical="center"/>
    </xf>
    <xf numFmtId="2" fontId="0" fillId="0" borderId="0" xfId="0" applyNumberFormat="1" applyAlignment="1">
      <alignment horizontal="center" vertical="center"/>
    </xf>
    <xf numFmtId="0" fontId="24" fillId="0" borderId="0" xfId="0" applyFont="1" applyAlignment="1">
      <alignment horizontal="left" vertical="center" wrapText="1"/>
    </xf>
    <xf numFmtId="0" fontId="0" fillId="0" borderId="0" xfId="0" applyAlignment="1">
      <alignment horizontal="left" vertical="center" wrapText="1"/>
    </xf>
    <xf numFmtId="0" fontId="0" fillId="0" borderId="0" xfId="0" applyNumberFormat="1" applyAlignment="1">
      <alignment horizontal="center" vertical="center"/>
    </xf>
    <xf numFmtId="1" fontId="24" fillId="0" borderId="0" xfId="0" applyNumberFormat="1" applyFont="1" applyAlignment="1">
      <alignment horizontal="center" vertical="center"/>
    </xf>
    <xf numFmtId="1" fontId="0" fillId="0" borderId="0" xfId="0" applyNumberFormat="1" applyAlignment="1">
      <alignment horizontal="center" vertical="center"/>
    </xf>
    <xf numFmtId="0" fontId="2" fillId="0" borderId="4" xfId="1" applyFont="1" applyFill="1" applyBorder="1" applyAlignment="1">
      <alignment vertical="center" wrapText="1"/>
    </xf>
    <xf numFmtId="4" fontId="2" fillId="0" borderId="107" xfId="1" applyNumberFormat="1" applyFont="1" applyFill="1" applyBorder="1" applyAlignment="1">
      <alignment vertical="center"/>
    </xf>
    <xf numFmtId="0" fontId="2" fillId="0" borderId="0" xfId="0" applyFont="1" applyFill="1" applyBorder="1" applyAlignment="1" applyProtection="1">
      <alignment horizontal="centerContinuous" vertical="center"/>
    </xf>
    <xf numFmtId="4" fontId="3" fillId="0" borderId="16" xfId="1" applyNumberFormat="1" applyFont="1" applyFill="1" applyBorder="1" applyAlignment="1">
      <alignment vertical="center"/>
    </xf>
    <xf numFmtId="0" fontId="2" fillId="0" borderId="24" xfId="1" applyFont="1" applyFill="1" applyBorder="1" applyAlignment="1">
      <alignment vertical="center" wrapText="1"/>
    </xf>
    <xf numFmtId="4" fontId="3" fillId="0" borderId="21" xfId="1" applyNumberFormat="1" applyFont="1" applyFill="1" applyBorder="1" applyAlignment="1" applyProtection="1">
      <alignment vertical="center"/>
    </xf>
    <xf numFmtId="4" fontId="2" fillId="0" borderId="4" xfId="3" applyNumberFormat="1" applyFont="1" applyFill="1" applyBorder="1" applyAlignment="1" applyProtection="1">
      <alignment vertical="center"/>
      <protection locked="0"/>
    </xf>
    <xf numFmtId="0" fontId="2" fillId="0" borderId="19" xfId="3" applyFont="1" applyFill="1" applyBorder="1" applyAlignment="1">
      <alignment horizontal="center" vertical="center"/>
    </xf>
    <xf numFmtId="0" fontId="2" fillId="0" borderId="4" xfId="3" applyFont="1" applyFill="1" applyBorder="1" applyAlignment="1">
      <alignment horizontal="center" vertical="center"/>
    </xf>
    <xf numFmtId="0" fontId="2" fillId="0" borderId="19" xfId="2" applyFont="1" applyFill="1" applyBorder="1" applyAlignment="1">
      <alignment horizontal="center" vertical="center"/>
    </xf>
    <xf numFmtId="0" fontId="3" fillId="0" borderId="110" xfId="0" applyFont="1" applyFill="1" applyBorder="1" applyAlignment="1" applyProtection="1">
      <alignment horizontal="left" vertical="center"/>
      <protection locked="0"/>
    </xf>
    <xf numFmtId="49" fontId="3" fillId="0" borderId="61" xfId="0" applyNumberFormat="1" applyFont="1" applyFill="1" applyBorder="1" applyAlignment="1" applyProtection="1">
      <alignment horizontal="center" vertical="center" wrapText="1"/>
    </xf>
    <xf numFmtId="0" fontId="3" fillId="0" borderId="107" xfId="0" applyFont="1" applyFill="1" applyBorder="1" applyAlignment="1" applyProtection="1">
      <alignment horizontal="centerContinuous" vertical="center" wrapText="1"/>
    </xf>
    <xf numFmtId="49" fontId="3" fillId="0" borderId="112" xfId="1" applyNumberFormat="1" applyFont="1" applyFill="1" applyBorder="1" applyAlignment="1">
      <alignment horizontal="center" vertical="center"/>
    </xf>
    <xf numFmtId="49" fontId="3" fillId="0" borderId="61" xfId="1" applyNumberFormat="1" applyFont="1" applyFill="1" applyBorder="1" applyAlignment="1">
      <alignment horizontal="center" vertical="center"/>
    </xf>
    <xf numFmtId="0" fontId="3" fillId="0" borderId="0" xfId="0" applyFont="1" applyFill="1" applyBorder="1" applyAlignment="1">
      <alignment horizontal="centerContinuous" vertical="center"/>
    </xf>
    <xf numFmtId="0" fontId="25" fillId="0" borderId="16" xfId="0" applyFont="1" applyBorder="1" applyAlignment="1">
      <alignment horizontal="center" vertical="center" wrapText="1"/>
    </xf>
    <xf numFmtId="0" fontId="2" fillId="0" borderId="43" xfId="0" applyFont="1" applyFill="1" applyBorder="1" applyAlignment="1">
      <alignment horizontal="center" vertical="center"/>
    </xf>
    <xf numFmtId="0" fontId="2" fillId="0" borderId="43" xfId="1" applyFont="1" applyFill="1" applyBorder="1" applyAlignment="1">
      <alignment vertical="center"/>
    </xf>
    <xf numFmtId="2" fontId="2" fillId="0" borderId="43" xfId="1" applyNumberFormat="1" applyFont="1" applyFill="1" applyBorder="1" applyAlignment="1">
      <alignment horizontal="center" vertical="center"/>
    </xf>
    <xf numFmtId="2" fontId="3" fillId="0" borderId="43" xfId="1" applyNumberFormat="1" applyFont="1" applyFill="1" applyBorder="1" applyAlignment="1">
      <alignment horizontal="center" vertical="center" wrapText="1"/>
    </xf>
    <xf numFmtId="2" fontId="3" fillId="0" borderId="43" xfId="0" applyNumberFormat="1" applyFont="1" applyFill="1" applyBorder="1" applyAlignment="1">
      <alignment horizontal="center" vertical="center"/>
    </xf>
    <xf numFmtId="2" fontId="3" fillId="0" borderId="43" xfId="0" applyNumberFormat="1" applyFont="1" applyFill="1" applyBorder="1" applyAlignment="1">
      <alignment horizontal="center" vertical="center" wrapText="1"/>
    </xf>
    <xf numFmtId="164" fontId="3" fillId="0" borderId="8" xfId="1" applyNumberFormat="1" applyFont="1" applyFill="1" applyBorder="1" applyAlignment="1">
      <alignment horizontal="center" vertical="center" wrapText="1"/>
    </xf>
    <xf numFmtId="0" fontId="2" fillId="0" borderId="18" xfId="0" applyFont="1" applyFill="1" applyBorder="1" applyAlignment="1">
      <alignment horizontal="center" vertical="center"/>
    </xf>
    <xf numFmtId="0" fontId="2" fillId="0" borderId="18" xfId="1" applyFont="1" applyFill="1" applyBorder="1" applyAlignment="1">
      <alignment vertical="center" wrapText="1"/>
    </xf>
    <xf numFmtId="2" fontId="2" fillId="0" borderId="18" xfId="1" applyNumberFormat="1" applyFont="1" applyFill="1" applyBorder="1" applyAlignment="1">
      <alignment horizontal="center" vertical="center"/>
    </xf>
    <xf numFmtId="0" fontId="4" fillId="0" borderId="3" xfId="0" applyFont="1" applyFill="1" applyBorder="1" applyAlignment="1" applyProtection="1">
      <alignment vertical="center" wrapText="1"/>
    </xf>
    <xf numFmtId="4" fontId="3" fillId="0" borderId="3" xfId="1" applyNumberFormat="1" applyFont="1" applyFill="1" applyBorder="1" applyAlignment="1" applyProtection="1">
      <alignment vertical="center"/>
    </xf>
    <xf numFmtId="0" fontId="2" fillId="0" borderId="3" xfId="0" applyFont="1" applyFill="1" applyBorder="1" applyAlignment="1">
      <alignment vertical="center"/>
    </xf>
    <xf numFmtId="0" fontId="2" fillId="0" borderId="61" xfId="0" applyFont="1" applyFill="1" applyBorder="1" applyAlignment="1">
      <alignment horizontal="center" vertical="center"/>
    </xf>
    <xf numFmtId="0" fontId="2" fillId="0" borderId="61" xfId="1" applyFont="1" applyFill="1" applyBorder="1" applyAlignment="1">
      <alignment vertical="center" wrapText="1"/>
    </xf>
    <xf numFmtId="2" fontId="2" fillId="0" borderId="61" xfId="1" applyNumberFormat="1" applyFont="1" applyFill="1" applyBorder="1" applyAlignment="1">
      <alignment horizontal="center" vertical="center"/>
    </xf>
    <xf numFmtId="4" fontId="2" fillId="0" borderId="61" xfId="0" applyNumberFormat="1" applyFont="1" applyFill="1" applyBorder="1" applyAlignment="1" applyProtection="1">
      <alignment vertical="center"/>
      <protection locked="0"/>
    </xf>
    <xf numFmtId="0" fontId="2" fillId="0" borderId="3" xfId="0" applyFont="1" applyFill="1" applyBorder="1" applyAlignment="1">
      <alignment horizontal="center" vertical="center"/>
    </xf>
    <xf numFmtId="0" fontId="2" fillId="0" borderId="43" xfId="1" applyFont="1" applyFill="1" applyBorder="1" applyAlignment="1">
      <alignment vertical="center" wrapText="1"/>
    </xf>
    <xf numFmtId="4" fontId="2" fillId="0" borderId="43" xfId="0" applyNumberFormat="1" applyFont="1" applyFill="1" applyBorder="1" applyAlignment="1" applyProtection="1">
      <alignment vertical="center"/>
      <protection locked="0"/>
    </xf>
    <xf numFmtId="165" fontId="3" fillId="0" borderId="3" xfId="1" applyNumberFormat="1" applyFont="1" applyFill="1" applyBorder="1" applyAlignment="1" applyProtection="1">
      <alignment vertical="center"/>
    </xf>
    <xf numFmtId="4" fontId="2" fillId="0" borderId="43" xfId="3" applyNumberFormat="1" applyFont="1" applyFill="1" applyBorder="1" applyAlignment="1" applyProtection="1">
      <alignment vertical="center"/>
      <protection locked="0"/>
    </xf>
    <xf numFmtId="0" fontId="4" fillId="0" borderId="3" xfId="0" applyFont="1" applyFill="1" applyBorder="1" applyAlignment="1" applyProtection="1">
      <alignment horizontal="justify" vertical="center" wrapText="1"/>
    </xf>
    <xf numFmtId="4" fontId="2" fillId="0" borderId="14" xfId="1" applyNumberFormat="1" applyFont="1" applyFill="1" applyBorder="1" applyAlignment="1">
      <alignment vertical="center"/>
    </xf>
    <xf numFmtId="0" fontId="2" fillId="0" borderId="114" xfId="0" applyFont="1" applyFill="1" applyBorder="1" applyAlignment="1">
      <alignment horizontal="center" vertical="center"/>
    </xf>
    <xf numFmtId="4" fontId="2" fillId="0" borderId="113" xfId="1" applyNumberFormat="1" applyFont="1" applyFill="1" applyBorder="1" applyAlignment="1">
      <alignment vertical="center"/>
    </xf>
    <xf numFmtId="0" fontId="2" fillId="0" borderId="49" xfId="0" applyFont="1" applyFill="1" applyBorder="1" applyAlignment="1">
      <alignment horizontal="center" vertical="center"/>
    </xf>
    <xf numFmtId="0" fontId="2" fillId="0" borderId="22" xfId="0" applyFont="1" applyFill="1" applyBorder="1" applyAlignment="1">
      <alignment horizontal="center" vertical="center"/>
    </xf>
    <xf numFmtId="0" fontId="2" fillId="0" borderId="49" xfId="2" applyFont="1" applyFill="1" applyBorder="1" applyAlignment="1">
      <alignment horizontal="center" vertical="center"/>
    </xf>
    <xf numFmtId="4" fontId="2" fillId="0" borderId="108" xfId="1" applyNumberFormat="1" applyFont="1" applyFill="1" applyBorder="1" applyAlignment="1">
      <alignment vertical="center"/>
    </xf>
    <xf numFmtId="4" fontId="2" fillId="0" borderId="109" xfId="1" applyNumberFormat="1" applyFont="1" applyFill="1" applyBorder="1" applyAlignment="1">
      <alignment vertical="center"/>
    </xf>
    <xf numFmtId="0" fontId="5" fillId="0" borderId="1" xfId="0" applyFont="1" applyFill="1" applyBorder="1" applyAlignment="1">
      <alignment horizontal="left" vertical="center"/>
    </xf>
    <xf numFmtId="0" fontId="2" fillId="0" borderId="3" xfId="0" applyFont="1" applyFill="1" applyBorder="1" applyAlignment="1">
      <alignment horizontal="left" vertical="center"/>
    </xf>
    <xf numFmtId="0" fontId="3" fillId="0" borderId="3" xfId="1" applyFont="1" applyFill="1" applyBorder="1" applyAlignment="1">
      <alignment horizontal="left" vertical="center"/>
    </xf>
    <xf numFmtId="4" fontId="3" fillId="0" borderId="3" xfId="0" applyNumberFormat="1" applyFont="1" applyFill="1" applyBorder="1" applyAlignment="1">
      <alignment vertical="center"/>
    </xf>
    <xf numFmtId="4" fontId="3" fillId="0" borderId="17" xfId="1" applyNumberFormat="1" applyFont="1" applyFill="1" applyBorder="1" applyAlignment="1">
      <alignment vertical="center"/>
    </xf>
    <xf numFmtId="49" fontId="3" fillId="0" borderId="7" xfId="0" applyNumberFormat="1" applyFont="1" applyFill="1" applyBorder="1" applyAlignment="1" applyProtection="1">
      <alignment vertical="center"/>
    </xf>
    <xf numFmtId="10" fontId="25" fillId="0" borderId="8" xfId="0" applyNumberFormat="1" applyFont="1" applyBorder="1" applyAlignment="1">
      <alignment horizontal="center" vertical="center" wrapText="1"/>
    </xf>
    <xf numFmtId="0" fontId="2" fillId="0" borderId="22" xfId="0" quotePrefix="1" applyFont="1" applyFill="1" applyBorder="1" applyAlignment="1">
      <alignment horizontal="center" vertical="center"/>
    </xf>
    <xf numFmtId="0" fontId="2" fillId="0" borderId="6" xfId="0" applyFont="1" applyFill="1" applyBorder="1" applyAlignment="1" applyProtection="1">
      <alignment horizontal="center" vertical="center"/>
    </xf>
    <xf numFmtId="0" fontId="3" fillId="0" borderId="11" xfId="0" applyFont="1" applyFill="1" applyBorder="1" applyAlignment="1" applyProtection="1">
      <alignment horizontal="center" vertical="center"/>
      <protection locked="0"/>
    </xf>
    <xf numFmtId="0" fontId="3" fillId="0" borderId="27" xfId="0" applyFont="1" applyFill="1" applyBorder="1" applyAlignment="1" applyProtection="1">
      <alignment horizontal="center" vertical="center"/>
      <protection locked="0"/>
    </xf>
    <xf numFmtId="4" fontId="3" fillId="0" borderId="3" xfId="1" applyNumberFormat="1" applyFont="1" applyFill="1" applyBorder="1" applyAlignment="1" applyProtection="1">
      <alignment horizontal="center" vertical="center"/>
    </xf>
    <xf numFmtId="0" fontId="2" fillId="0" borderId="0" xfId="0" applyFont="1" applyFill="1" applyAlignment="1">
      <alignment horizontal="center" vertical="center"/>
    </xf>
    <xf numFmtId="2" fontId="3" fillId="0" borderId="61" xfId="0" applyNumberFormat="1" applyFont="1" applyFill="1" applyBorder="1" applyAlignment="1">
      <alignment vertical="center"/>
    </xf>
    <xf numFmtId="2" fontId="3" fillId="0" borderId="3" xfId="0" applyNumberFormat="1" applyFont="1" applyFill="1" applyBorder="1" applyAlignment="1">
      <alignment vertical="center"/>
    </xf>
    <xf numFmtId="2" fontId="3" fillId="0" borderId="18" xfId="0" applyNumberFormat="1" applyFont="1" applyFill="1" applyBorder="1" applyAlignment="1">
      <alignment vertical="center"/>
    </xf>
    <xf numFmtId="2" fontId="3" fillId="0" borderId="43" xfId="0" applyNumberFormat="1" applyFont="1" applyFill="1" applyBorder="1" applyAlignment="1">
      <alignment vertical="center"/>
    </xf>
    <xf numFmtId="2" fontId="3" fillId="0" borderId="4" xfId="0" applyNumberFormat="1" applyFont="1" applyFill="1" applyBorder="1" applyAlignment="1">
      <alignment vertical="center"/>
    </xf>
    <xf numFmtId="4" fontId="2" fillId="0" borderId="14" xfId="0" applyNumberFormat="1" applyFont="1" applyFill="1" applyBorder="1" applyAlignment="1" applyProtection="1">
      <alignment vertical="center"/>
      <protection locked="0"/>
    </xf>
    <xf numFmtId="49" fontId="3" fillId="0" borderId="18" xfId="1" applyNumberFormat="1" applyFont="1" applyFill="1" applyBorder="1" applyAlignment="1">
      <alignment horizontal="center" vertical="center"/>
    </xf>
    <xf numFmtId="0" fontId="2" fillId="3" borderId="9" xfId="9" applyFont="1" applyFill="1" applyBorder="1" applyAlignment="1" applyProtection="1">
      <alignment horizontal="center" vertical="center" wrapText="1"/>
      <protection locked="0"/>
    </xf>
    <xf numFmtId="0" fontId="2" fillId="3" borderId="6" xfId="9" applyFont="1" applyFill="1" applyBorder="1" applyAlignment="1" applyProtection="1">
      <alignment horizontal="center" vertical="center" wrapText="1"/>
      <protection locked="0"/>
    </xf>
    <xf numFmtId="0" fontId="2" fillId="3" borderId="106" xfId="9" applyFont="1" applyFill="1" applyBorder="1" applyAlignment="1" applyProtection="1">
      <alignment horizontal="center" vertical="center" wrapText="1"/>
      <protection locked="0"/>
    </xf>
    <xf numFmtId="0" fontId="2" fillId="2" borderId="9" xfId="9" applyFont="1" applyFill="1" applyBorder="1" applyAlignment="1" applyProtection="1">
      <alignment horizontal="center" vertical="center" wrapText="1"/>
    </xf>
    <xf numFmtId="0" fontId="2" fillId="2" borderId="6" xfId="9" applyFont="1" applyFill="1" applyBorder="1" applyAlignment="1" applyProtection="1">
      <alignment horizontal="center" vertical="center"/>
    </xf>
    <xf numFmtId="0" fontId="2" fillId="2" borderId="106" xfId="9" applyFont="1" applyFill="1" applyBorder="1" applyAlignment="1" applyProtection="1">
      <alignment horizontal="center" vertical="center"/>
    </xf>
    <xf numFmtId="14" fontId="2" fillId="3" borderId="9" xfId="9" applyNumberFormat="1" applyFont="1" applyFill="1" applyBorder="1" applyAlignment="1" applyProtection="1">
      <alignment horizontal="center" vertical="center"/>
      <protection locked="0"/>
    </xf>
    <xf numFmtId="14" fontId="2" fillId="3" borderId="6" xfId="9" applyNumberFormat="1" applyFont="1" applyFill="1" applyBorder="1" applyAlignment="1" applyProtection="1">
      <alignment horizontal="center" vertical="center"/>
      <protection locked="0"/>
    </xf>
    <xf numFmtId="14" fontId="2" fillId="3" borderId="10" xfId="9" applyNumberFormat="1" applyFont="1" applyFill="1" applyBorder="1" applyAlignment="1" applyProtection="1">
      <alignment horizontal="center" vertical="center"/>
      <protection locked="0"/>
    </xf>
    <xf numFmtId="49" fontId="3" fillId="0" borderId="111" xfId="0" applyNumberFormat="1" applyFont="1" applyFill="1" applyBorder="1" applyAlignment="1" applyProtection="1">
      <alignment horizontal="justify" vertical="center" wrapText="1"/>
      <protection locked="0"/>
    </xf>
    <xf numFmtId="0" fontId="0" fillId="0" borderId="35" xfId="0" applyBorder="1" applyAlignment="1">
      <alignment horizontal="justify" vertical="center" wrapText="1"/>
    </xf>
    <xf numFmtId="0" fontId="0" fillId="0" borderId="0" xfId="0" applyBorder="1" applyAlignment="1">
      <alignment horizontal="justify" vertical="center" wrapText="1"/>
    </xf>
    <xf numFmtId="0" fontId="0" fillId="0" borderId="6" xfId="0" applyBorder="1" applyAlignment="1">
      <alignment horizontal="justify" vertical="center" wrapText="1"/>
    </xf>
    <xf numFmtId="0" fontId="0" fillId="0" borderId="10" xfId="0" applyBorder="1" applyAlignment="1">
      <alignment horizontal="justify" vertical="center" wrapText="1"/>
    </xf>
    <xf numFmtId="0" fontId="23" fillId="0" borderId="2" xfId="0" applyFont="1" applyFill="1" applyBorder="1" applyAlignment="1">
      <alignment horizontal="center" vertical="center"/>
    </xf>
    <xf numFmtId="0" fontId="23" fillId="0" borderId="15" xfId="0" applyFont="1" applyFill="1" applyBorder="1" applyAlignment="1">
      <alignment horizontal="center" vertical="center"/>
    </xf>
    <xf numFmtId="0" fontId="23" fillId="0" borderId="21" xfId="0" applyFont="1" applyFill="1" applyBorder="1" applyAlignment="1">
      <alignment horizontal="center" vertical="center"/>
    </xf>
    <xf numFmtId="49" fontId="3" fillId="0" borderId="2" xfId="0" applyNumberFormat="1" applyFont="1" applyFill="1" applyBorder="1" applyAlignment="1" applyProtection="1">
      <alignment horizontal="center" vertical="center"/>
    </xf>
    <xf numFmtId="49" fontId="3" fillId="0" borderId="15" xfId="0" applyNumberFormat="1" applyFont="1" applyFill="1" applyBorder="1" applyAlignment="1" applyProtection="1">
      <alignment horizontal="center" vertical="center"/>
    </xf>
    <xf numFmtId="49" fontId="3" fillId="0" borderId="21" xfId="0" applyNumberFormat="1" applyFont="1" applyFill="1" applyBorder="1" applyAlignment="1" applyProtection="1">
      <alignment horizontal="center" vertical="center"/>
    </xf>
  </cellXfs>
  <cellStyles count="23">
    <cellStyle name="Normal" xfId="0" builtinId="0"/>
    <cellStyle name="Normal 2" xfId="3"/>
    <cellStyle name="Normal 3" xfId="6"/>
    <cellStyle name="Normal 3 2" xfId="5"/>
    <cellStyle name="Normal 3 3" xfId="9"/>
    <cellStyle name="Normal 4" xfId="15"/>
    <cellStyle name="Normal_ORÇAMENTO" xfId="1"/>
    <cellStyle name="Normal_ORÇAMENTO ALTERNATIVA 1 DER Junho2001" xfId="2"/>
    <cellStyle name="Porcentagem 2" xfId="4"/>
    <cellStyle name="Porcentagem 3" xfId="16"/>
    <cellStyle name="Porcentagem 4" xfId="11"/>
    <cellStyle name="Vírgula 2" xfId="7"/>
    <cellStyle name="Vírgula 2 2" xfId="10"/>
    <cellStyle name="Vírgula 2 2 2" xfId="14"/>
    <cellStyle name="Vírgula 2 2 2 2" xfId="22"/>
    <cellStyle name="Vírgula 2 2 3" xfId="19"/>
    <cellStyle name="Vírgula 2 3" xfId="12"/>
    <cellStyle name="Vírgula 2 3 2" xfId="20"/>
    <cellStyle name="Vírgula 2 4" xfId="17"/>
    <cellStyle name="Vírgula 3" xfId="8"/>
    <cellStyle name="Vírgula 3 2" xfId="13"/>
    <cellStyle name="Vírgula 3 2 2" xfId="21"/>
    <cellStyle name="Vírgula 3 3" xfId="18"/>
  </cellStyles>
  <dxfs count="0"/>
  <tableStyles count="0" defaultTableStyle="TableStyleMedium2" defaultPivotStyle="PivotStyleLight16"/>
  <colors>
    <mruColors>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escritoriosregionais\01_sede_curitiba\camila\CRONOGRAMA%20NOVO\SFM\cronograma%20-%20SFM%20-%20pavimenta&#231;&#227;o\CRONOGRAMA%20INDIVIDUAL\Cronograma%20SFM%202017%20PAV-%20INDIVIDU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prazos e áreas"/>
      <sheetName val="CR1"/>
    </sheetNames>
    <sheetDataSet>
      <sheetData sheetId="0">
        <row r="1">
          <cell r="A1" t="str">
            <v>N</v>
          </cell>
          <cell r="B1">
            <v>3</v>
          </cell>
          <cell r="C1">
            <v>0</v>
          </cell>
          <cell r="D1">
            <v>0</v>
          </cell>
          <cell r="E1">
            <v>0</v>
          </cell>
          <cell r="F1">
            <v>0</v>
          </cell>
          <cell r="G1">
            <v>0</v>
          </cell>
          <cell r="H1">
            <v>0</v>
          </cell>
          <cell r="I1">
            <v>0</v>
          </cell>
          <cell r="J1">
            <v>0</v>
          </cell>
          <cell r="K1">
            <v>0</v>
          </cell>
          <cell r="L1">
            <v>0</v>
          </cell>
          <cell r="M1">
            <v>0</v>
          </cell>
          <cell r="N1">
            <v>0</v>
          </cell>
          <cell r="O1">
            <v>0</v>
          </cell>
          <cell r="P1">
            <v>0</v>
          </cell>
        </row>
        <row r="2">
          <cell r="A2" t="str">
            <v>3|1</v>
          </cell>
          <cell r="B2">
            <v>1</v>
          </cell>
          <cell r="C2" t="str">
            <v>SERVIÇOS PRELIMINARES</v>
          </cell>
          <cell r="D2">
            <v>1</v>
          </cell>
          <cell r="E2">
            <v>50</v>
          </cell>
          <cell r="F2">
            <v>50</v>
          </cell>
          <cell r="G2">
            <v>0</v>
          </cell>
          <cell r="H2">
            <v>0</v>
          </cell>
          <cell r="I2">
            <v>0</v>
          </cell>
          <cell r="J2">
            <v>0</v>
          </cell>
          <cell r="K2">
            <v>0</v>
          </cell>
          <cell r="L2">
            <v>0</v>
          </cell>
          <cell r="M2">
            <v>0</v>
          </cell>
          <cell r="N2">
            <v>0</v>
          </cell>
          <cell r="O2">
            <v>0</v>
          </cell>
          <cell r="P2">
            <v>0</v>
          </cell>
        </row>
        <row r="3">
          <cell r="A3" t="str">
            <v>3|2</v>
          </cell>
          <cell r="B3" t="str">
            <v>2</v>
          </cell>
          <cell r="C3" t="str">
            <v>TERRAPLENAGEM</v>
          </cell>
          <cell r="D3">
            <v>2</v>
          </cell>
          <cell r="E3">
            <v>50</v>
          </cell>
          <cell r="F3">
            <v>50</v>
          </cell>
          <cell r="G3">
            <v>0</v>
          </cell>
          <cell r="H3">
            <v>0</v>
          </cell>
          <cell r="I3">
            <v>0</v>
          </cell>
          <cell r="J3">
            <v>0</v>
          </cell>
          <cell r="K3">
            <v>0</v>
          </cell>
          <cell r="L3">
            <v>0</v>
          </cell>
          <cell r="M3">
            <v>0</v>
          </cell>
          <cell r="N3">
            <v>0</v>
          </cell>
          <cell r="O3">
            <v>0</v>
          </cell>
          <cell r="P3">
            <v>0</v>
          </cell>
        </row>
        <row r="4">
          <cell r="A4" t="str">
            <v>3|3</v>
          </cell>
          <cell r="B4" t="str">
            <v>3</v>
          </cell>
          <cell r="C4" t="str">
            <v>BASE / SUB-BASE</v>
          </cell>
          <cell r="D4">
            <v>3</v>
          </cell>
          <cell r="E4">
            <v>25</v>
          </cell>
          <cell r="F4">
            <v>60</v>
          </cell>
          <cell r="G4">
            <v>15</v>
          </cell>
          <cell r="H4">
            <v>0</v>
          </cell>
          <cell r="I4">
            <v>0</v>
          </cell>
          <cell r="J4">
            <v>0</v>
          </cell>
          <cell r="K4">
            <v>0</v>
          </cell>
          <cell r="L4">
            <v>0</v>
          </cell>
          <cell r="M4">
            <v>0</v>
          </cell>
          <cell r="N4">
            <v>0</v>
          </cell>
          <cell r="O4">
            <v>0</v>
          </cell>
          <cell r="P4">
            <v>0</v>
          </cell>
        </row>
        <row r="5">
          <cell r="A5" t="str">
            <v>3|4</v>
          </cell>
          <cell r="B5" t="str">
            <v>4</v>
          </cell>
          <cell r="C5" t="str">
            <v>REVESTIMENTO</v>
          </cell>
          <cell r="D5">
            <v>4</v>
          </cell>
          <cell r="E5">
            <v>0</v>
          </cell>
          <cell r="F5">
            <v>50</v>
          </cell>
          <cell r="G5">
            <v>50</v>
          </cell>
          <cell r="H5">
            <v>0</v>
          </cell>
          <cell r="I5">
            <v>0</v>
          </cell>
          <cell r="J5">
            <v>0</v>
          </cell>
          <cell r="K5">
            <v>0</v>
          </cell>
          <cell r="L5">
            <v>0</v>
          </cell>
          <cell r="M5">
            <v>0</v>
          </cell>
          <cell r="N5">
            <v>0</v>
          </cell>
          <cell r="O5">
            <v>0</v>
          </cell>
          <cell r="P5">
            <v>0</v>
          </cell>
        </row>
        <row r="6">
          <cell r="A6" t="str">
            <v>3|5</v>
          </cell>
          <cell r="B6" t="str">
            <v>5</v>
          </cell>
          <cell r="C6" t="str">
            <v>MEIO-FIO E SARJETA</v>
          </cell>
          <cell r="D6">
            <v>5</v>
          </cell>
          <cell r="E6">
            <v>20</v>
          </cell>
          <cell r="F6">
            <v>50</v>
          </cell>
          <cell r="G6">
            <v>30</v>
          </cell>
          <cell r="H6">
            <v>0</v>
          </cell>
          <cell r="I6">
            <v>0</v>
          </cell>
          <cell r="J6">
            <v>0</v>
          </cell>
          <cell r="K6">
            <v>0</v>
          </cell>
          <cell r="L6">
            <v>0</v>
          </cell>
          <cell r="M6">
            <v>0</v>
          </cell>
          <cell r="N6">
            <v>0</v>
          </cell>
          <cell r="O6">
            <v>0</v>
          </cell>
          <cell r="P6">
            <v>0</v>
          </cell>
        </row>
        <row r="7">
          <cell r="A7" t="str">
            <v>3|6</v>
          </cell>
          <cell r="B7" t="str">
            <v>6</v>
          </cell>
          <cell r="C7" t="str">
            <v>PAISAGISMO / URBANISMO</v>
          </cell>
          <cell r="D7">
            <v>3</v>
          </cell>
          <cell r="E7">
            <v>0</v>
          </cell>
          <cell r="F7">
            <v>50</v>
          </cell>
          <cell r="G7">
            <v>50</v>
          </cell>
          <cell r="H7">
            <v>0</v>
          </cell>
          <cell r="I7">
            <v>0</v>
          </cell>
          <cell r="J7">
            <v>0</v>
          </cell>
          <cell r="K7">
            <v>0</v>
          </cell>
          <cell r="L7">
            <v>0</v>
          </cell>
          <cell r="M7">
            <v>0</v>
          </cell>
          <cell r="N7">
            <v>0</v>
          </cell>
          <cell r="O7">
            <v>0</v>
          </cell>
          <cell r="P7">
            <v>0</v>
          </cell>
        </row>
        <row r="8">
          <cell r="A8" t="str">
            <v>3|7</v>
          </cell>
          <cell r="B8" t="str">
            <v>7</v>
          </cell>
          <cell r="C8" t="str">
            <v>SINALIZAÇÃO DE TRÂNSITO</v>
          </cell>
          <cell r="D8">
            <v>5</v>
          </cell>
          <cell r="E8">
            <v>0</v>
          </cell>
          <cell r="F8">
            <v>20</v>
          </cell>
          <cell r="G8">
            <v>80</v>
          </cell>
          <cell r="H8">
            <v>0</v>
          </cell>
          <cell r="I8">
            <v>0</v>
          </cell>
          <cell r="J8">
            <v>0</v>
          </cell>
          <cell r="K8">
            <v>0</v>
          </cell>
          <cell r="L8">
            <v>0</v>
          </cell>
          <cell r="M8">
            <v>0</v>
          </cell>
          <cell r="N8">
            <v>0</v>
          </cell>
          <cell r="O8">
            <v>0</v>
          </cell>
          <cell r="P8">
            <v>0</v>
          </cell>
        </row>
        <row r="9">
          <cell r="A9" t="str">
            <v>3|8</v>
          </cell>
          <cell r="B9" t="str">
            <v>8</v>
          </cell>
          <cell r="C9" t="str">
            <v>ILUMINAÇÃO PÚBLICA</v>
          </cell>
          <cell r="D9">
            <v>6</v>
          </cell>
          <cell r="E9">
            <v>0</v>
          </cell>
          <cell r="F9">
            <v>50</v>
          </cell>
          <cell r="G9">
            <v>50</v>
          </cell>
          <cell r="H9">
            <v>0</v>
          </cell>
          <cell r="I9">
            <v>0</v>
          </cell>
          <cell r="J9">
            <v>0</v>
          </cell>
          <cell r="K9">
            <v>0</v>
          </cell>
          <cell r="L9">
            <v>0</v>
          </cell>
          <cell r="M9">
            <v>0</v>
          </cell>
          <cell r="N9">
            <v>0</v>
          </cell>
          <cell r="O9">
            <v>0</v>
          </cell>
          <cell r="P9">
            <v>0</v>
          </cell>
        </row>
        <row r="10">
          <cell r="A10" t="str">
            <v>3|9</v>
          </cell>
          <cell r="B10" t="str">
            <v>9</v>
          </cell>
          <cell r="C10" t="str">
            <v>SERVIÇOS DIVERSOS</v>
          </cell>
          <cell r="D10">
            <v>6</v>
          </cell>
          <cell r="E10">
            <v>30</v>
          </cell>
          <cell r="F10">
            <v>40</v>
          </cell>
          <cell r="G10">
            <v>30</v>
          </cell>
          <cell r="H10">
            <v>0</v>
          </cell>
          <cell r="I10">
            <v>0</v>
          </cell>
          <cell r="J10">
            <v>0</v>
          </cell>
          <cell r="K10">
            <v>0</v>
          </cell>
          <cell r="L10">
            <v>0</v>
          </cell>
          <cell r="M10">
            <v>0</v>
          </cell>
          <cell r="N10">
            <v>0</v>
          </cell>
          <cell r="O10">
            <v>0</v>
          </cell>
          <cell r="P10">
            <v>0</v>
          </cell>
        </row>
        <row r="11">
          <cell r="A11" t="str">
            <v>3|10</v>
          </cell>
          <cell r="B11" t="str">
            <v>10</v>
          </cell>
          <cell r="C11" t="str">
            <v>DRENAGEM</v>
          </cell>
          <cell r="D11">
            <v>0</v>
          </cell>
          <cell r="E11">
            <v>60</v>
          </cell>
          <cell r="F11">
            <v>40</v>
          </cell>
          <cell r="G11">
            <v>0</v>
          </cell>
          <cell r="H11">
            <v>0</v>
          </cell>
          <cell r="I11">
            <v>0</v>
          </cell>
          <cell r="J11">
            <v>0</v>
          </cell>
          <cell r="K11">
            <v>0</v>
          </cell>
          <cell r="L11">
            <v>0</v>
          </cell>
          <cell r="M11">
            <v>0</v>
          </cell>
          <cell r="N11">
            <v>0</v>
          </cell>
          <cell r="O11">
            <v>0</v>
          </cell>
          <cell r="P11">
            <v>0</v>
          </cell>
        </row>
        <row r="12">
          <cell r="A12" t="str">
            <v>3|11</v>
          </cell>
          <cell r="B12" t="str">
            <v>11</v>
          </cell>
          <cell r="C12" t="str">
            <v>ENSAIOS TECNOLÓGICOS</v>
          </cell>
          <cell r="D12">
            <v>0</v>
          </cell>
          <cell r="E12">
            <v>15</v>
          </cell>
          <cell r="F12">
            <v>60</v>
          </cell>
          <cell r="G12">
            <v>25</v>
          </cell>
          <cell r="H12">
            <v>0</v>
          </cell>
          <cell r="I12">
            <v>0</v>
          </cell>
          <cell r="J12">
            <v>0</v>
          </cell>
          <cell r="K12">
            <v>0</v>
          </cell>
          <cell r="L12">
            <v>0</v>
          </cell>
          <cell r="M12">
            <v>0</v>
          </cell>
          <cell r="N12">
            <v>0</v>
          </cell>
          <cell r="O12">
            <v>0</v>
          </cell>
          <cell r="P12">
            <v>0</v>
          </cell>
        </row>
        <row r="14">
          <cell r="A14" t="str">
            <v>N</v>
          </cell>
          <cell r="B14">
            <v>4</v>
          </cell>
          <cell r="C14">
            <v>0</v>
          </cell>
          <cell r="D14">
            <v>0</v>
          </cell>
          <cell r="E14">
            <v>0</v>
          </cell>
          <cell r="F14">
            <v>0</v>
          </cell>
          <cell r="G14">
            <v>0</v>
          </cell>
          <cell r="H14">
            <v>0</v>
          </cell>
          <cell r="I14">
            <v>0</v>
          </cell>
          <cell r="J14">
            <v>0</v>
          </cell>
          <cell r="K14">
            <v>0</v>
          </cell>
          <cell r="L14">
            <v>0</v>
          </cell>
          <cell r="M14">
            <v>0</v>
          </cell>
          <cell r="N14">
            <v>0</v>
          </cell>
          <cell r="O14">
            <v>0</v>
          </cell>
          <cell r="P14">
            <v>0</v>
          </cell>
        </row>
        <row r="15">
          <cell r="A15" t="str">
            <v>4|1</v>
          </cell>
          <cell r="B15">
            <v>1</v>
          </cell>
          <cell r="C15" t="str">
            <v>SERVIÇOS PRELIMINARES</v>
          </cell>
          <cell r="D15">
            <v>1</v>
          </cell>
          <cell r="E15">
            <v>45</v>
          </cell>
          <cell r="F15">
            <v>45</v>
          </cell>
          <cell r="G15">
            <v>10</v>
          </cell>
          <cell r="H15">
            <v>0</v>
          </cell>
          <cell r="I15">
            <v>0</v>
          </cell>
          <cell r="J15">
            <v>0</v>
          </cell>
          <cell r="K15">
            <v>0</v>
          </cell>
          <cell r="L15">
            <v>0</v>
          </cell>
          <cell r="M15">
            <v>0</v>
          </cell>
          <cell r="N15">
            <v>0</v>
          </cell>
          <cell r="O15">
            <v>0</v>
          </cell>
          <cell r="P15">
            <v>0</v>
          </cell>
        </row>
        <row r="16">
          <cell r="A16" t="str">
            <v>4|2</v>
          </cell>
          <cell r="B16" t="str">
            <v>2</v>
          </cell>
          <cell r="C16" t="str">
            <v>TERRAPLENAGEM</v>
          </cell>
          <cell r="D16">
            <v>2</v>
          </cell>
          <cell r="E16">
            <v>40</v>
          </cell>
          <cell r="F16">
            <v>40</v>
          </cell>
          <cell r="G16">
            <v>20</v>
          </cell>
          <cell r="H16">
            <v>0</v>
          </cell>
          <cell r="I16">
            <v>0</v>
          </cell>
          <cell r="J16">
            <v>0</v>
          </cell>
          <cell r="K16">
            <v>0</v>
          </cell>
          <cell r="L16">
            <v>0</v>
          </cell>
          <cell r="M16">
            <v>0</v>
          </cell>
          <cell r="N16">
            <v>0</v>
          </cell>
          <cell r="O16">
            <v>0</v>
          </cell>
          <cell r="P16">
            <v>0</v>
          </cell>
        </row>
        <row r="17">
          <cell r="A17" t="str">
            <v>4|3</v>
          </cell>
          <cell r="B17" t="str">
            <v>3</v>
          </cell>
          <cell r="C17" t="str">
            <v>BASE / SUB-BASE</v>
          </cell>
          <cell r="D17">
            <v>3</v>
          </cell>
          <cell r="E17">
            <v>20</v>
          </cell>
          <cell r="F17">
            <v>35</v>
          </cell>
          <cell r="G17">
            <v>35</v>
          </cell>
          <cell r="H17">
            <v>10</v>
          </cell>
          <cell r="I17">
            <v>0</v>
          </cell>
          <cell r="J17">
            <v>0</v>
          </cell>
          <cell r="K17">
            <v>0</v>
          </cell>
          <cell r="L17">
            <v>0</v>
          </cell>
          <cell r="M17">
            <v>0</v>
          </cell>
          <cell r="N17">
            <v>0</v>
          </cell>
          <cell r="O17">
            <v>0</v>
          </cell>
          <cell r="P17">
            <v>0</v>
          </cell>
        </row>
        <row r="18">
          <cell r="A18" t="str">
            <v>4|4</v>
          </cell>
          <cell r="B18" t="str">
            <v>4</v>
          </cell>
          <cell r="C18" t="str">
            <v>REVESTIMENTO</v>
          </cell>
          <cell r="D18">
            <v>4</v>
          </cell>
          <cell r="E18">
            <v>0</v>
          </cell>
          <cell r="F18">
            <v>35</v>
          </cell>
          <cell r="G18">
            <v>35</v>
          </cell>
          <cell r="H18">
            <v>30</v>
          </cell>
          <cell r="I18">
            <v>0</v>
          </cell>
          <cell r="J18">
            <v>0</v>
          </cell>
          <cell r="K18">
            <v>0</v>
          </cell>
          <cell r="L18">
            <v>0</v>
          </cell>
          <cell r="M18">
            <v>0</v>
          </cell>
          <cell r="N18">
            <v>0</v>
          </cell>
          <cell r="O18">
            <v>0</v>
          </cell>
          <cell r="P18">
            <v>0</v>
          </cell>
        </row>
        <row r="19">
          <cell r="A19" t="str">
            <v>4|5</v>
          </cell>
          <cell r="B19" t="str">
            <v>5</v>
          </cell>
          <cell r="C19" t="str">
            <v>MEIO-FIO E SARJETA</v>
          </cell>
          <cell r="D19">
            <v>5</v>
          </cell>
          <cell r="E19">
            <v>10</v>
          </cell>
          <cell r="F19">
            <v>35</v>
          </cell>
          <cell r="G19">
            <v>35</v>
          </cell>
          <cell r="H19">
            <v>20</v>
          </cell>
          <cell r="I19">
            <v>0</v>
          </cell>
          <cell r="J19">
            <v>0</v>
          </cell>
          <cell r="K19">
            <v>0</v>
          </cell>
          <cell r="L19">
            <v>0</v>
          </cell>
          <cell r="M19">
            <v>0</v>
          </cell>
          <cell r="N19">
            <v>0</v>
          </cell>
          <cell r="O19">
            <v>0</v>
          </cell>
          <cell r="P19">
            <v>0</v>
          </cell>
        </row>
        <row r="20">
          <cell r="A20" t="str">
            <v>4|6</v>
          </cell>
          <cell r="B20" t="str">
            <v>6</v>
          </cell>
          <cell r="C20" t="str">
            <v>PAISAGISMO / URBANISMO</v>
          </cell>
          <cell r="D20">
            <v>3</v>
          </cell>
          <cell r="E20">
            <v>0</v>
          </cell>
          <cell r="F20">
            <v>35</v>
          </cell>
          <cell r="G20">
            <v>35</v>
          </cell>
          <cell r="H20">
            <v>30</v>
          </cell>
          <cell r="I20">
            <v>0</v>
          </cell>
          <cell r="J20">
            <v>0</v>
          </cell>
          <cell r="K20">
            <v>0</v>
          </cell>
          <cell r="L20">
            <v>0</v>
          </cell>
          <cell r="M20">
            <v>0</v>
          </cell>
          <cell r="N20">
            <v>0</v>
          </cell>
          <cell r="O20">
            <v>0</v>
          </cell>
          <cell r="P20">
            <v>0</v>
          </cell>
        </row>
        <row r="21">
          <cell r="A21" t="str">
            <v>4|7</v>
          </cell>
          <cell r="B21" t="str">
            <v>7</v>
          </cell>
          <cell r="C21" t="str">
            <v>SINALIZAÇÃO DE TRÂNSITO</v>
          </cell>
          <cell r="D21">
            <v>5</v>
          </cell>
          <cell r="E21">
            <v>0</v>
          </cell>
          <cell r="F21">
            <v>15</v>
          </cell>
          <cell r="G21">
            <v>60</v>
          </cell>
          <cell r="H21">
            <v>25</v>
          </cell>
          <cell r="I21">
            <v>0</v>
          </cell>
          <cell r="J21">
            <v>0</v>
          </cell>
          <cell r="K21">
            <v>0</v>
          </cell>
          <cell r="L21">
            <v>0</v>
          </cell>
          <cell r="M21">
            <v>0</v>
          </cell>
          <cell r="N21">
            <v>0</v>
          </cell>
          <cell r="O21">
            <v>0</v>
          </cell>
          <cell r="P21">
            <v>0</v>
          </cell>
        </row>
        <row r="22">
          <cell r="A22" t="str">
            <v>4|8</v>
          </cell>
          <cell r="B22" t="str">
            <v>8</v>
          </cell>
          <cell r="C22" t="str">
            <v>ILUMINAÇÃO PÚBLICA</v>
          </cell>
          <cell r="D22">
            <v>6</v>
          </cell>
          <cell r="E22">
            <v>0</v>
          </cell>
          <cell r="F22">
            <v>30</v>
          </cell>
          <cell r="G22">
            <v>40</v>
          </cell>
          <cell r="H22">
            <v>30</v>
          </cell>
          <cell r="I22">
            <v>0</v>
          </cell>
          <cell r="J22">
            <v>0</v>
          </cell>
          <cell r="K22">
            <v>0</v>
          </cell>
          <cell r="L22">
            <v>0</v>
          </cell>
          <cell r="M22">
            <v>0</v>
          </cell>
          <cell r="N22">
            <v>0</v>
          </cell>
          <cell r="O22">
            <v>0</v>
          </cell>
          <cell r="P22">
            <v>0</v>
          </cell>
        </row>
        <row r="23">
          <cell r="A23" t="str">
            <v>4|9</v>
          </cell>
          <cell r="B23" t="str">
            <v>9</v>
          </cell>
          <cell r="C23" t="str">
            <v>SERVIÇOS DIVERSOS</v>
          </cell>
          <cell r="D23">
            <v>6</v>
          </cell>
          <cell r="E23">
            <v>10</v>
          </cell>
          <cell r="F23">
            <v>35</v>
          </cell>
          <cell r="G23">
            <v>35</v>
          </cell>
          <cell r="H23">
            <v>20</v>
          </cell>
          <cell r="I23">
            <v>0</v>
          </cell>
          <cell r="J23">
            <v>0</v>
          </cell>
          <cell r="K23">
            <v>0</v>
          </cell>
          <cell r="L23">
            <v>0</v>
          </cell>
          <cell r="M23">
            <v>0</v>
          </cell>
          <cell r="N23">
            <v>0</v>
          </cell>
          <cell r="O23">
            <v>0</v>
          </cell>
          <cell r="P23">
            <v>0</v>
          </cell>
        </row>
        <row r="24">
          <cell r="A24" t="str">
            <v>4|10</v>
          </cell>
          <cell r="B24" t="str">
            <v>10</v>
          </cell>
          <cell r="C24" t="str">
            <v>DRENAGEM</v>
          </cell>
          <cell r="D24">
            <v>0</v>
          </cell>
          <cell r="E24">
            <v>40</v>
          </cell>
          <cell r="F24">
            <v>40</v>
          </cell>
          <cell r="G24">
            <v>20</v>
          </cell>
          <cell r="H24">
            <v>0</v>
          </cell>
          <cell r="I24">
            <v>0</v>
          </cell>
          <cell r="J24">
            <v>0</v>
          </cell>
          <cell r="K24">
            <v>0</v>
          </cell>
          <cell r="L24">
            <v>0</v>
          </cell>
          <cell r="M24">
            <v>0</v>
          </cell>
          <cell r="N24">
            <v>0</v>
          </cell>
          <cell r="O24">
            <v>0</v>
          </cell>
          <cell r="P24">
            <v>0</v>
          </cell>
        </row>
        <row r="25">
          <cell r="A25" t="str">
            <v>4|11</v>
          </cell>
          <cell r="B25" t="str">
            <v>11</v>
          </cell>
          <cell r="C25" t="str">
            <v>ENSAIOS TECNOLÓGICOS</v>
          </cell>
          <cell r="D25">
            <v>0</v>
          </cell>
          <cell r="E25">
            <v>10</v>
          </cell>
          <cell r="F25">
            <v>35</v>
          </cell>
          <cell r="G25">
            <v>35</v>
          </cell>
          <cell r="H25">
            <v>20</v>
          </cell>
          <cell r="I25">
            <v>0</v>
          </cell>
          <cell r="J25">
            <v>0</v>
          </cell>
          <cell r="K25">
            <v>0</v>
          </cell>
          <cell r="L25">
            <v>0</v>
          </cell>
          <cell r="M25">
            <v>0</v>
          </cell>
          <cell r="N25">
            <v>0</v>
          </cell>
          <cell r="O25">
            <v>0</v>
          </cell>
          <cell r="P25">
            <v>0</v>
          </cell>
        </row>
        <row r="27">
          <cell r="A27" t="str">
            <v>N</v>
          </cell>
          <cell r="B27">
            <v>5</v>
          </cell>
          <cell r="C27">
            <v>0</v>
          </cell>
          <cell r="D27">
            <v>0</v>
          </cell>
          <cell r="E27">
            <v>0</v>
          </cell>
          <cell r="F27">
            <v>0</v>
          </cell>
          <cell r="G27">
            <v>0</v>
          </cell>
          <cell r="H27">
            <v>0</v>
          </cell>
          <cell r="I27">
            <v>0</v>
          </cell>
          <cell r="J27">
            <v>0</v>
          </cell>
          <cell r="K27">
            <v>0</v>
          </cell>
          <cell r="L27">
            <v>0</v>
          </cell>
          <cell r="M27">
            <v>0</v>
          </cell>
          <cell r="N27">
            <v>0</v>
          </cell>
          <cell r="O27">
            <v>0</v>
          </cell>
          <cell r="P27">
            <v>0</v>
          </cell>
        </row>
        <row r="28">
          <cell r="A28" t="str">
            <v>5|1</v>
          </cell>
          <cell r="B28">
            <v>1</v>
          </cell>
          <cell r="C28" t="str">
            <v>SERVIÇOS PRELIMINARES</v>
          </cell>
          <cell r="D28">
            <v>1</v>
          </cell>
          <cell r="E28">
            <v>40</v>
          </cell>
          <cell r="F28">
            <v>30</v>
          </cell>
          <cell r="G28">
            <v>25</v>
          </cell>
          <cell r="H28">
            <v>5</v>
          </cell>
          <cell r="I28">
            <v>0</v>
          </cell>
          <cell r="J28">
            <v>0</v>
          </cell>
          <cell r="K28">
            <v>0</v>
          </cell>
          <cell r="L28">
            <v>0</v>
          </cell>
          <cell r="M28">
            <v>0</v>
          </cell>
          <cell r="N28">
            <v>0</v>
          </cell>
          <cell r="O28">
            <v>0</v>
          </cell>
          <cell r="P28">
            <v>0</v>
          </cell>
        </row>
        <row r="29">
          <cell r="A29" t="str">
            <v>5|2</v>
          </cell>
          <cell r="B29" t="str">
            <v>2</v>
          </cell>
          <cell r="C29" t="str">
            <v>TERRAPLENAGEM</v>
          </cell>
          <cell r="D29">
            <v>2</v>
          </cell>
          <cell r="E29">
            <v>30</v>
          </cell>
          <cell r="F29">
            <v>30</v>
          </cell>
          <cell r="G29">
            <v>30</v>
          </cell>
          <cell r="H29">
            <v>10</v>
          </cell>
          <cell r="I29">
            <v>0</v>
          </cell>
          <cell r="J29">
            <v>0</v>
          </cell>
          <cell r="K29">
            <v>0</v>
          </cell>
          <cell r="L29">
            <v>0</v>
          </cell>
          <cell r="M29">
            <v>0</v>
          </cell>
          <cell r="N29">
            <v>0</v>
          </cell>
          <cell r="O29">
            <v>0</v>
          </cell>
          <cell r="P29">
            <v>0</v>
          </cell>
        </row>
        <row r="30">
          <cell r="A30" t="str">
            <v>5|3</v>
          </cell>
          <cell r="B30" t="str">
            <v>3</v>
          </cell>
          <cell r="C30" t="str">
            <v>BASE / SUB-BASE</v>
          </cell>
          <cell r="D30">
            <v>3</v>
          </cell>
          <cell r="E30">
            <v>10</v>
          </cell>
          <cell r="F30">
            <v>30</v>
          </cell>
          <cell r="G30">
            <v>30</v>
          </cell>
          <cell r="H30">
            <v>25</v>
          </cell>
          <cell r="I30">
            <v>5</v>
          </cell>
          <cell r="J30">
            <v>0</v>
          </cell>
          <cell r="K30">
            <v>0</v>
          </cell>
          <cell r="L30">
            <v>0</v>
          </cell>
          <cell r="M30">
            <v>0</v>
          </cell>
          <cell r="N30">
            <v>0</v>
          </cell>
          <cell r="O30">
            <v>0</v>
          </cell>
          <cell r="P30">
            <v>0</v>
          </cell>
        </row>
        <row r="31">
          <cell r="A31" t="str">
            <v>5|4</v>
          </cell>
          <cell r="B31" t="str">
            <v>4</v>
          </cell>
          <cell r="C31" t="str">
            <v>REVESTIMENTO</v>
          </cell>
          <cell r="D31">
            <v>4</v>
          </cell>
          <cell r="E31">
            <v>0</v>
          </cell>
          <cell r="F31">
            <v>15</v>
          </cell>
          <cell r="G31">
            <v>30</v>
          </cell>
          <cell r="H31">
            <v>30</v>
          </cell>
          <cell r="I31">
            <v>25</v>
          </cell>
          <cell r="J31">
            <v>0</v>
          </cell>
          <cell r="K31">
            <v>0</v>
          </cell>
          <cell r="L31">
            <v>0</v>
          </cell>
          <cell r="M31">
            <v>0</v>
          </cell>
          <cell r="N31">
            <v>0</v>
          </cell>
          <cell r="O31">
            <v>0</v>
          </cell>
          <cell r="P31">
            <v>0</v>
          </cell>
        </row>
        <row r="32">
          <cell r="A32" t="str">
            <v>5|5</v>
          </cell>
          <cell r="B32" t="str">
            <v>5</v>
          </cell>
          <cell r="C32" t="str">
            <v>MEIO-FIO E SARJETA</v>
          </cell>
          <cell r="D32">
            <v>5</v>
          </cell>
          <cell r="E32">
            <v>0</v>
          </cell>
          <cell r="F32">
            <v>25</v>
          </cell>
          <cell r="G32">
            <v>35</v>
          </cell>
          <cell r="H32">
            <v>35</v>
          </cell>
          <cell r="I32">
            <v>5</v>
          </cell>
          <cell r="J32">
            <v>0</v>
          </cell>
          <cell r="K32">
            <v>0</v>
          </cell>
          <cell r="L32">
            <v>0</v>
          </cell>
          <cell r="M32">
            <v>0</v>
          </cell>
          <cell r="N32">
            <v>0</v>
          </cell>
          <cell r="O32">
            <v>0</v>
          </cell>
          <cell r="P32">
            <v>0</v>
          </cell>
        </row>
        <row r="33">
          <cell r="A33" t="str">
            <v>5|6</v>
          </cell>
          <cell r="B33" t="str">
            <v>6</v>
          </cell>
          <cell r="C33" t="str">
            <v>PAISAGISMO / URBANISMO</v>
          </cell>
          <cell r="D33">
            <v>3</v>
          </cell>
          <cell r="E33">
            <v>0</v>
          </cell>
          <cell r="F33">
            <v>5</v>
          </cell>
          <cell r="G33">
            <v>40</v>
          </cell>
          <cell r="H33">
            <v>30</v>
          </cell>
          <cell r="I33">
            <v>25</v>
          </cell>
          <cell r="J33">
            <v>0</v>
          </cell>
          <cell r="K33">
            <v>0</v>
          </cell>
          <cell r="L33">
            <v>0</v>
          </cell>
          <cell r="M33">
            <v>0</v>
          </cell>
          <cell r="N33">
            <v>0</v>
          </cell>
          <cell r="O33">
            <v>0</v>
          </cell>
          <cell r="P33">
            <v>0</v>
          </cell>
        </row>
        <row r="34">
          <cell r="A34" t="str">
            <v>5|7</v>
          </cell>
          <cell r="B34" t="str">
            <v>7</v>
          </cell>
          <cell r="C34" t="str">
            <v>SINALIZAÇÃO DE TRÂNSITO</v>
          </cell>
          <cell r="D34">
            <v>5</v>
          </cell>
          <cell r="E34">
            <v>0</v>
          </cell>
          <cell r="F34">
            <v>10</v>
          </cell>
          <cell r="G34">
            <v>35</v>
          </cell>
          <cell r="H34">
            <v>35</v>
          </cell>
          <cell r="I34">
            <v>20</v>
          </cell>
          <cell r="J34">
            <v>0</v>
          </cell>
          <cell r="K34">
            <v>0</v>
          </cell>
          <cell r="L34">
            <v>0</v>
          </cell>
          <cell r="M34">
            <v>0</v>
          </cell>
          <cell r="N34">
            <v>0</v>
          </cell>
          <cell r="O34">
            <v>0</v>
          </cell>
          <cell r="P34">
            <v>0</v>
          </cell>
        </row>
        <row r="35">
          <cell r="A35" t="str">
            <v>5|8</v>
          </cell>
          <cell r="B35" t="str">
            <v>8</v>
          </cell>
          <cell r="C35" t="str">
            <v>ILUMINAÇÃO PÚBLICA</v>
          </cell>
          <cell r="D35">
            <v>6</v>
          </cell>
          <cell r="E35">
            <v>0</v>
          </cell>
          <cell r="F35">
            <v>10</v>
          </cell>
          <cell r="G35">
            <v>35</v>
          </cell>
          <cell r="H35">
            <v>35</v>
          </cell>
          <cell r="I35">
            <v>20</v>
          </cell>
          <cell r="J35">
            <v>0</v>
          </cell>
          <cell r="K35">
            <v>0</v>
          </cell>
          <cell r="L35">
            <v>0</v>
          </cell>
          <cell r="M35">
            <v>0</v>
          </cell>
          <cell r="N35">
            <v>0</v>
          </cell>
          <cell r="O35">
            <v>0</v>
          </cell>
          <cell r="P35">
            <v>0</v>
          </cell>
        </row>
        <row r="36">
          <cell r="A36" t="str">
            <v>5|9</v>
          </cell>
          <cell r="B36" t="str">
            <v>9</v>
          </cell>
          <cell r="C36" t="str">
            <v>SERVIÇOS DIVERSOS</v>
          </cell>
          <cell r="D36">
            <v>6</v>
          </cell>
          <cell r="E36">
            <v>5</v>
          </cell>
          <cell r="F36">
            <v>25</v>
          </cell>
          <cell r="G36">
            <v>25</v>
          </cell>
          <cell r="H36">
            <v>25</v>
          </cell>
          <cell r="I36">
            <v>20</v>
          </cell>
          <cell r="J36">
            <v>0</v>
          </cell>
          <cell r="K36">
            <v>0</v>
          </cell>
          <cell r="L36">
            <v>0</v>
          </cell>
          <cell r="M36">
            <v>0</v>
          </cell>
          <cell r="N36">
            <v>0</v>
          </cell>
          <cell r="O36">
            <v>0</v>
          </cell>
          <cell r="P36">
            <v>0</v>
          </cell>
        </row>
        <row r="37">
          <cell r="A37" t="str">
            <v>5|10</v>
          </cell>
          <cell r="B37" t="str">
            <v>10</v>
          </cell>
          <cell r="C37" t="str">
            <v>DRENAGEM</v>
          </cell>
          <cell r="D37">
            <v>0</v>
          </cell>
          <cell r="E37">
            <v>25</v>
          </cell>
          <cell r="F37">
            <v>30</v>
          </cell>
          <cell r="G37">
            <v>30</v>
          </cell>
          <cell r="H37">
            <v>15</v>
          </cell>
          <cell r="I37">
            <v>0</v>
          </cell>
          <cell r="J37">
            <v>0</v>
          </cell>
          <cell r="K37">
            <v>0</v>
          </cell>
          <cell r="L37">
            <v>0</v>
          </cell>
          <cell r="M37">
            <v>0</v>
          </cell>
          <cell r="N37">
            <v>0</v>
          </cell>
          <cell r="O37">
            <v>0</v>
          </cell>
          <cell r="P37">
            <v>0</v>
          </cell>
        </row>
        <row r="38">
          <cell r="A38" t="str">
            <v>5|11</v>
          </cell>
          <cell r="B38" t="str">
            <v>11</v>
          </cell>
          <cell r="C38" t="str">
            <v>ENSAIOS TECNOLÓGICOS</v>
          </cell>
          <cell r="D38">
            <v>0</v>
          </cell>
          <cell r="E38">
            <v>7</v>
          </cell>
          <cell r="F38">
            <v>21</v>
          </cell>
          <cell r="G38">
            <v>27</v>
          </cell>
          <cell r="H38">
            <v>28</v>
          </cell>
          <cell r="I38">
            <v>17</v>
          </cell>
          <cell r="J38">
            <v>0</v>
          </cell>
          <cell r="K38">
            <v>0</v>
          </cell>
          <cell r="L38">
            <v>0</v>
          </cell>
          <cell r="M38">
            <v>0</v>
          </cell>
          <cell r="N38">
            <v>0</v>
          </cell>
          <cell r="O38">
            <v>0</v>
          </cell>
          <cell r="P38">
            <v>0</v>
          </cell>
        </row>
        <row r="40">
          <cell r="A40" t="str">
            <v>N</v>
          </cell>
          <cell r="B40">
            <v>6</v>
          </cell>
          <cell r="C40">
            <v>0</v>
          </cell>
          <cell r="D40">
            <v>0</v>
          </cell>
          <cell r="E40">
            <v>0</v>
          </cell>
          <cell r="F40">
            <v>0</v>
          </cell>
          <cell r="G40">
            <v>0</v>
          </cell>
          <cell r="H40">
            <v>0</v>
          </cell>
          <cell r="I40">
            <v>0</v>
          </cell>
          <cell r="J40">
            <v>0</v>
          </cell>
          <cell r="K40">
            <v>0</v>
          </cell>
          <cell r="L40">
            <v>0</v>
          </cell>
          <cell r="M40">
            <v>0</v>
          </cell>
          <cell r="N40">
            <v>0</v>
          </cell>
          <cell r="O40">
            <v>0</v>
          </cell>
          <cell r="P40">
            <v>0</v>
          </cell>
        </row>
        <row r="41">
          <cell r="A41" t="str">
            <v>6|1</v>
          </cell>
          <cell r="B41">
            <v>1</v>
          </cell>
          <cell r="C41" t="str">
            <v>SERVIÇOS PRELIMINARES</v>
          </cell>
          <cell r="D41">
            <v>1</v>
          </cell>
          <cell r="E41">
            <v>20</v>
          </cell>
          <cell r="F41">
            <v>30</v>
          </cell>
          <cell r="G41">
            <v>30</v>
          </cell>
          <cell r="H41">
            <v>20</v>
          </cell>
          <cell r="I41">
            <v>0</v>
          </cell>
          <cell r="J41">
            <v>0</v>
          </cell>
          <cell r="K41">
            <v>0</v>
          </cell>
          <cell r="L41">
            <v>0</v>
          </cell>
          <cell r="M41">
            <v>0</v>
          </cell>
          <cell r="N41">
            <v>0</v>
          </cell>
          <cell r="O41">
            <v>0</v>
          </cell>
          <cell r="P41">
            <v>0</v>
          </cell>
        </row>
        <row r="42">
          <cell r="A42" t="str">
            <v>6|2</v>
          </cell>
          <cell r="B42" t="str">
            <v>2</v>
          </cell>
          <cell r="C42" t="str">
            <v>TERRAPLENAGEM</v>
          </cell>
          <cell r="D42">
            <v>2</v>
          </cell>
          <cell r="E42">
            <v>15</v>
          </cell>
          <cell r="F42">
            <v>25</v>
          </cell>
          <cell r="G42">
            <v>30</v>
          </cell>
          <cell r="H42">
            <v>25</v>
          </cell>
          <cell r="I42">
            <v>5</v>
          </cell>
          <cell r="J42">
            <v>0</v>
          </cell>
          <cell r="K42">
            <v>0</v>
          </cell>
          <cell r="L42">
            <v>0</v>
          </cell>
          <cell r="M42">
            <v>0</v>
          </cell>
          <cell r="N42">
            <v>0</v>
          </cell>
          <cell r="O42">
            <v>0</v>
          </cell>
          <cell r="P42">
            <v>0</v>
          </cell>
        </row>
        <row r="43">
          <cell r="A43" t="str">
            <v>6|3</v>
          </cell>
          <cell r="B43" t="str">
            <v>3</v>
          </cell>
          <cell r="C43" t="str">
            <v>BASE / SUB-BASE</v>
          </cell>
          <cell r="D43">
            <v>3</v>
          </cell>
          <cell r="E43">
            <v>5</v>
          </cell>
          <cell r="F43">
            <v>20</v>
          </cell>
          <cell r="G43">
            <v>30</v>
          </cell>
          <cell r="H43">
            <v>25</v>
          </cell>
          <cell r="I43">
            <v>20</v>
          </cell>
          <cell r="J43">
            <v>0</v>
          </cell>
          <cell r="K43">
            <v>0</v>
          </cell>
          <cell r="L43">
            <v>0</v>
          </cell>
          <cell r="M43">
            <v>0</v>
          </cell>
          <cell r="N43">
            <v>0</v>
          </cell>
          <cell r="O43">
            <v>0</v>
          </cell>
          <cell r="P43">
            <v>0</v>
          </cell>
        </row>
        <row r="44">
          <cell r="A44" t="str">
            <v>6|4</v>
          </cell>
          <cell r="B44" t="str">
            <v>4</v>
          </cell>
          <cell r="C44" t="str">
            <v>REVESTIMENTO</v>
          </cell>
          <cell r="D44">
            <v>4</v>
          </cell>
          <cell r="E44">
            <v>0</v>
          </cell>
          <cell r="F44">
            <v>5</v>
          </cell>
          <cell r="G44">
            <v>20</v>
          </cell>
          <cell r="H44">
            <v>30</v>
          </cell>
          <cell r="I44">
            <v>25</v>
          </cell>
          <cell r="J44">
            <v>20</v>
          </cell>
          <cell r="K44">
            <v>0</v>
          </cell>
          <cell r="L44">
            <v>0</v>
          </cell>
          <cell r="M44">
            <v>0</v>
          </cell>
          <cell r="N44">
            <v>0</v>
          </cell>
          <cell r="O44">
            <v>0</v>
          </cell>
          <cell r="P44">
            <v>0</v>
          </cell>
        </row>
        <row r="45">
          <cell r="A45" t="str">
            <v>6|5</v>
          </cell>
          <cell r="B45" t="str">
            <v>5</v>
          </cell>
          <cell r="C45" t="str">
            <v>MEIO-FIO E SARJETA</v>
          </cell>
          <cell r="D45">
            <v>5</v>
          </cell>
          <cell r="E45">
            <v>0</v>
          </cell>
          <cell r="F45">
            <v>15</v>
          </cell>
          <cell r="G45">
            <v>30</v>
          </cell>
          <cell r="H45">
            <v>30</v>
          </cell>
          <cell r="I45">
            <v>25</v>
          </cell>
          <cell r="J45">
            <v>0</v>
          </cell>
          <cell r="K45">
            <v>0</v>
          </cell>
          <cell r="L45">
            <v>0</v>
          </cell>
          <cell r="M45">
            <v>0</v>
          </cell>
          <cell r="N45">
            <v>0</v>
          </cell>
          <cell r="O45">
            <v>0</v>
          </cell>
          <cell r="P45">
            <v>0</v>
          </cell>
        </row>
        <row r="46">
          <cell r="A46" t="str">
            <v>6|6</v>
          </cell>
          <cell r="B46" t="str">
            <v>6</v>
          </cell>
          <cell r="C46" t="str">
            <v>PAISAGISMO / URBANISMO</v>
          </cell>
          <cell r="D46">
            <v>3</v>
          </cell>
          <cell r="E46">
            <v>0</v>
          </cell>
          <cell r="F46">
            <v>5</v>
          </cell>
          <cell r="G46">
            <v>10</v>
          </cell>
          <cell r="H46">
            <v>30</v>
          </cell>
          <cell r="I46">
            <v>30</v>
          </cell>
          <cell r="J46">
            <v>25</v>
          </cell>
          <cell r="K46">
            <v>0</v>
          </cell>
          <cell r="L46">
            <v>0</v>
          </cell>
          <cell r="M46">
            <v>0</v>
          </cell>
          <cell r="N46">
            <v>0</v>
          </cell>
          <cell r="O46">
            <v>0</v>
          </cell>
          <cell r="P46">
            <v>0</v>
          </cell>
        </row>
        <row r="47">
          <cell r="A47" t="str">
            <v>6|7</v>
          </cell>
          <cell r="B47" t="str">
            <v>7</v>
          </cell>
          <cell r="C47" t="str">
            <v>SINALIZAÇÃO DE TRÂNSITO</v>
          </cell>
          <cell r="D47">
            <v>5</v>
          </cell>
          <cell r="E47">
            <v>0</v>
          </cell>
          <cell r="F47">
            <v>0</v>
          </cell>
          <cell r="G47">
            <v>20</v>
          </cell>
          <cell r="H47">
            <v>20</v>
          </cell>
          <cell r="I47">
            <v>30</v>
          </cell>
          <cell r="J47">
            <v>30</v>
          </cell>
          <cell r="K47">
            <v>0</v>
          </cell>
          <cell r="L47">
            <v>0</v>
          </cell>
          <cell r="M47">
            <v>0</v>
          </cell>
          <cell r="N47">
            <v>0</v>
          </cell>
          <cell r="O47">
            <v>0</v>
          </cell>
          <cell r="P47">
            <v>0</v>
          </cell>
        </row>
        <row r="48">
          <cell r="A48" t="str">
            <v>6|8</v>
          </cell>
          <cell r="B48" t="str">
            <v>8</v>
          </cell>
          <cell r="C48" t="str">
            <v>ILUMINAÇÃO PÚBLICA</v>
          </cell>
          <cell r="D48">
            <v>6</v>
          </cell>
          <cell r="E48">
            <v>0</v>
          </cell>
          <cell r="F48">
            <v>0</v>
          </cell>
          <cell r="G48">
            <v>20</v>
          </cell>
          <cell r="H48">
            <v>30</v>
          </cell>
          <cell r="I48">
            <v>30</v>
          </cell>
          <cell r="J48">
            <v>20</v>
          </cell>
          <cell r="K48">
            <v>0</v>
          </cell>
          <cell r="L48">
            <v>0</v>
          </cell>
          <cell r="M48">
            <v>0</v>
          </cell>
          <cell r="N48">
            <v>0</v>
          </cell>
          <cell r="O48">
            <v>0</v>
          </cell>
          <cell r="P48">
            <v>0</v>
          </cell>
        </row>
        <row r="49">
          <cell r="A49" t="str">
            <v>6|9</v>
          </cell>
          <cell r="B49" t="str">
            <v>9</v>
          </cell>
          <cell r="C49" t="str">
            <v>SERVIÇOS DIVERSOS</v>
          </cell>
          <cell r="D49">
            <v>6</v>
          </cell>
          <cell r="E49">
            <v>5</v>
          </cell>
          <cell r="F49">
            <v>15</v>
          </cell>
          <cell r="G49">
            <v>25</v>
          </cell>
          <cell r="H49">
            <v>25</v>
          </cell>
          <cell r="I49">
            <v>20</v>
          </cell>
          <cell r="J49">
            <v>10</v>
          </cell>
          <cell r="K49">
            <v>0</v>
          </cell>
          <cell r="L49">
            <v>0</v>
          </cell>
          <cell r="M49">
            <v>0</v>
          </cell>
          <cell r="N49">
            <v>0</v>
          </cell>
          <cell r="O49">
            <v>0</v>
          </cell>
          <cell r="P49">
            <v>0</v>
          </cell>
        </row>
        <row r="50">
          <cell r="A50" t="str">
            <v>6|10</v>
          </cell>
          <cell r="B50" t="str">
            <v>10</v>
          </cell>
          <cell r="C50" t="str">
            <v>DRENAGEM</v>
          </cell>
          <cell r="D50">
            <v>0</v>
          </cell>
          <cell r="E50">
            <v>20</v>
          </cell>
          <cell r="F50">
            <v>30</v>
          </cell>
          <cell r="G50">
            <v>30</v>
          </cell>
          <cell r="H50">
            <v>15</v>
          </cell>
          <cell r="I50">
            <v>5</v>
          </cell>
          <cell r="J50">
            <v>0</v>
          </cell>
          <cell r="K50">
            <v>0</v>
          </cell>
          <cell r="L50">
            <v>0</v>
          </cell>
          <cell r="M50">
            <v>0</v>
          </cell>
          <cell r="N50">
            <v>0</v>
          </cell>
          <cell r="O50">
            <v>0</v>
          </cell>
          <cell r="P50">
            <v>0</v>
          </cell>
        </row>
        <row r="51">
          <cell r="A51" t="str">
            <v>6|11</v>
          </cell>
          <cell r="B51" t="str">
            <v>11</v>
          </cell>
          <cell r="C51" t="str">
            <v>ENSAIOS TECNOLÓGICOS</v>
          </cell>
          <cell r="D51">
            <v>0</v>
          </cell>
          <cell r="E51">
            <v>3</v>
          </cell>
          <cell r="F51">
            <v>12</v>
          </cell>
          <cell r="G51">
            <v>25</v>
          </cell>
          <cell r="H51">
            <v>28</v>
          </cell>
          <cell r="I51">
            <v>21</v>
          </cell>
          <cell r="J51">
            <v>11</v>
          </cell>
          <cell r="K51">
            <v>0</v>
          </cell>
          <cell r="L51">
            <v>0</v>
          </cell>
          <cell r="M51">
            <v>0</v>
          </cell>
          <cell r="N51">
            <v>0</v>
          </cell>
          <cell r="O51">
            <v>0</v>
          </cell>
          <cell r="P51">
            <v>0</v>
          </cell>
        </row>
        <row r="53">
          <cell r="A53" t="str">
            <v>N</v>
          </cell>
          <cell r="B53">
            <v>7</v>
          </cell>
          <cell r="C53">
            <v>0</v>
          </cell>
          <cell r="D53">
            <v>0</v>
          </cell>
          <cell r="E53">
            <v>0</v>
          </cell>
          <cell r="F53">
            <v>0</v>
          </cell>
          <cell r="G53">
            <v>0</v>
          </cell>
          <cell r="H53">
            <v>0</v>
          </cell>
          <cell r="I53">
            <v>0</v>
          </cell>
          <cell r="J53">
            <v>0</v>
          </cell>
          <cell r="K53">
            <v>0</v>
          </cell>
          <cell r="L53">
            <v>0</v>
          </cell>
          <cell r="M53">
            <v>0</v>
          </cell>
          <cell r="N53">
            <v>0</v>
          </cell>
          <cell r="O53">
            <v>0</v>
          </cell>
          <cell r="P53">
            <v>0</v>
          </cell>
        </row>
        <row r="54">
          <cell r="A54" t="str">
            <v>7|1</v>
          </cell>
          <cell r="B54">
            <v>1</v>
          </cell>
          <cell r="C54" t="str">
            <v>SERVIÇOS PRELIMINARES</v>
          </cell>
          <cell r="D54">
            <v>1</v>
          </cell>
          <cell r="E54">
            <v>15</v>
          </cell>
          <cell r="F54">
            <v>30</v>
          </cell>
          <cell r="G54">
            <v>30</v>
          </cell>
          <cell r="H54">
            <v>20</v>
          </cell>
          <cell r="I54">
            <v>5</v>
          </cell>
          <cell r="J54">
            <v>0</v>
          </cell>
          <cell r="K54">
            <v>0</v>
          </cell>
          <cell r="L54">
            <v>0</v>
          </cell>
          <cell r="M54">
            <v>0</v>
          </cell>
          <cell r="N54">
            <v>0</v>
          </cell>
          <cell r="O54">
            <v>0</v>
          </cell>
          <cell r="P54">
            <v>0</v>
          </cell>
        </row>
        <row r="55">
          <cell r="A55" t="str">
            <v>7|2</v>
          </cell>
          <cell r="B55" t="str">
            <v>2</v>
          </cell>
          <cell r="C55" t="str">
            <v>TERRAPLENAGEM</v>
          </cell>
          <cell r="D55">
            <v>2</v>
          </cell>
          <cell r="E55">
            <v>15</v>
          </cell>
          <cell r="F55">
            <v>20</v>
          </cell>
          <cell r="G55">
            <v>25</v>
          </cell>
          <cell r="H55">
            <v>25</v>
          </cell>
          <cell r="I55">
            <v>15</v>
          </cell>
          <cell r="J55">
            <v>0</v>
          </cell>
          <cell r="K55">
            <v>0</v>
          </cell>
          <cell r="L55">
            <v>0</v>
          </cell>
          <cell r="M55">
            <v>0</v>
          </cell>
          <cell r="N55">
            <v>0</v>
          </cell>
          <cell r="O55">
            <v>0</v>
          </cell>
          <cell r="P55">
            <v>0</v>
          </cell>
        </row>
        <row r="56">
          <cell r="A56" t="str">
            <v>7|3</v>
          </cell>
          <cell r="B56" t="str">
            <v>3</v>
          </cell>
          <cell r="C56" t="str">
            <v>BASE / SUB-BASE</v>
          </cell>
          <cell r="D56">
            <v>3</v>
          </cell>
          <cell r="E56">
            <v>5</v>
          </cell>
          <cell r="F56">
            <v>15</v>
          </cell>
          <cell r="G56">
            <v>20</v>
          </cell>
          <cell r="H56">
            <v>25</v>
          </cell>
          <cell r="I56">
            <v>20</v>
          </cell>
          <cell r="J56">
            <v>15</v>
          </cell>
          <cell r="K56">
            <v>0</v>
          </cell>
          <cell r="L56">
            <v>0</v>
          </cell>
          <cell r="M56">
            <v>0</v>
          </cell>
          <cell r="N56">
            <v>0</v>
          </cell>
          <cell r="O56">
            <v>0</v>
          </cell>
          <cell r="P56">
            <v>0</v>
          </cell>
        </row>
        <row r="57">
          <cell r="A57" t="str">
            <v>7|4</v>
          </cell>
          <cell r="B57" t="str">
            <v>4</v>
          </cell>
          <cell r="C57" t="str">
            <v>REVESTIMENTO</v>
          </cell>
          <cell r="D57">
            <v>4</v>
          </cell>
          <cell r="E57">
            <v>0</v>
          </cell>
          <cell r="F57">
            <v>0</v>
          </cell>
          <cell r="G57">
            <v>15</v>
          </cell>
          <cell r="H57">
            <v>25</v>
          </cell>
          <cell r="I57">
            <v>25</v>
          </cell>
          <cell r="J57">
            <v>25</v>
          </cell>
          <cell r="K57">
            <v>10</v>
          </cell>
          <cell r="L57">
            <v>0</v>
          </cell>
          <cell r="M57">
            <v>0</v>
          </cell>
          <cell r="N57">
            <v>0</v>
          </cell>
          <cell r="O57">
            <v>0</v>
          </cell>
          <cell r="P57">
            <v>0</v>
          </cell>
        </row>
        <row r="58">
          <cell r="A58" t="str">
            <v>7|5</v>
          </cell>
          <cell r="B58" t="str">
            <v>5</v>
          </cell>
          <cell r="C58" t="str">
            <v>MEIO-FIO E SARJETA</v>
          </cell>
          <cell r="D58">
            <v>5</v>
          </cell>
          <cell r="E58">
            <v>0</v>
          </cell>
          <cell r="F58">
            <v>10</v>
          </cell>
          <cell r="G58">
            <v>15</v>
          </cell>
          <cell r="H58">
            <v>30</v>
          </cell>
          <cell r="I58">
            <v>30</v>
          </cell>
          <cell r="J58">
            <v>15</v>
          </cell>
          <cell r="K58">
            <v>0</v>
          </cell>
          <cell r="L58">
            <v>0</v>
          </cell>
          <cell r="M58">
            <v>0</v>
          </cell>
          <cell r="N58">
            <v>0</v>
          </cell>
          <cell r="O58">
            <v>0</v>
          </cell>
          <cell r="P58">
            <v>0</v>
          </cell>
        </row>
        <row r="59">
          <cell r="A59" t="str">
            <v>7|6</v>
          </cell>
          <cell r="B59" t="str">
            <v>6</v>
          </cell>
          <cell r="C59" t="str">
            <v>PAISAGISMO / URBANISMO</v>
          </cell>
          <cell r="D59">
            <v>3</v>
          </cell>
          <cell r="E59">
            <v>0</v>
          </cell>
          <cell r="F59">
            <v>5</v>
          </cell>
          <cell r="G59">
            <v>10</v>
          </cell>
          <cell r="H59">
            <v>25</v>
          </cell>
          <cell r="I59">
            <v>25</v>
          </cell>
          <cell r="J59">
            <v>20</v>
          </cell>
          <cell r="K59">
            <v>15</v>
          </cell>
          <cell r="L59">
            <v>0</v>
          </cell>
          <cell r="M59">
            <v>0</v>
          </cell>
          <cell r="N59">
            <v>0</v>
          </cell>
          <cell r="O59">
            <v>0</v>
          </cell>
          <cell r="P59">
            <v>0</v>
          </cell>
        </row>
        <row r="60">
          <cell r="A60" t="str">
            <v>7|7</v>
          </cell>
          <cell r="B60" t="str">
            <v>7</v>
          </cell>
          <cell r="C60" t="str">
            <v>SINALIZAÇÃO DE TRÂNSITO</v>
          </cell>
          <cell r="D60">
            <v>5</v>
          </cell>
          <cell r="E60">
            <v>0</v>
          </cell>
          <cell r="F60">
            <v>0</v>
          </cell>
          <cell r="G60">
            <v>15</v>
          </cell>
          <cell r="H60">
            <v>15</v>
          </cell>
          <cell r="I60">
            <v>25</v>
          </cell>
          <cell r="J60">
            <v>25</v>
          </cell>
          <cell r="K60">
            <v>20</v>
          </cell>
          <cell r="L60">
            <v>0</v>
          </cell>
          <cell r="M60">
            <v>0</v>
          </cell>
          <cell r="N60">
            <v>0</v>
          </cell>
          <cell r="O60">
            <v>0</v>
          </cell>
          <cell r="P60">
            <v>0</v>
          </cell>
        </row>
        <row r="61">
          <cell r="A61" t="str">
            <v>7|8</v>
          </cell>
          <cell r="B61" t="str">
            <v>8</v>
          </cell>
          <cell r="C61" t="str">
            <v>ILUMINAÇÃO PÚBLICA</v>
          </cell>
          <cell r="D61">
            <v>6</v>
          </cell>
          <cell r="E61">
            <v>0</v>
          </cell>
          <cell r="F61">
            <v>0</v>
          </cell>
          <cell r="G61">
            <v>10</v>
          </cell>
          <cell r="H61">
            <v>20</v>
          </cell>
          <cell r="I61">
            <v>20</v>
          </cell>
          <cell r="J61">
            <v>30</v>
          </cell>
          <cell r="K61">
            <v>20</v>
          </cell>
          <cell r="L61">
            <v>0</v>
          </cell>
          <cell r="M61">
            <v>0</v>
          </cell>
          <cell r="N61">
            <v>0</v>
          </cell>
          <cell r="O61">
            <v>0</v>
          </cell>
          <cell r="P61">
            <v>0</v>
          </cell>
        </row>
        <row r="62">
          <cell r="A62" t="str">
            <v>7|9</v>
          </cell>
          <cell r="B62" t="str">
            <v>9</v>
          </cell>
          <cell r="C62" t="str">
            <v>SERVIÇOS DIVERSOS</v>
          </cell>
          <cell r="D62">
            <v>6</v>
          </cell>
          <cell r="E62">
            <v>5</v>
          </cell>
          <cell r="F62">
            <v>10</v>
          </cell>
          <cell r="G62">
            <v>20</v>
          </cell>
          <cell r="H62">
            <v>20</v>
          </cell>
          <cell r="I62">
            <v>20</v>
          </cell>
          <cell r="J62">
            <v>15</v>
          </cell>
          <cell r="K62">
            <v>10</v>
          </cell>
          <cell r="L62">
            <v>0</v>
          </cell>
          <cell r="M62">
            <v>0</v>
          </cell>
          <cell r="N62">
            <v>0</v>
          </cell>
          <cell r="O62">
            <v>0</v>
          </cell>
          <cell r="P62">
            <v>0</v>
          </cell>
        </row>
        <row r="63">
          <cell r="A63" t="str">
            <v>7|10</v>
          </cell>
          <cell r="B63" t="str">
            <v>10</v>
          </cell>
          <cell r="C63" t="str">
            <v>DRENAGEM</v>
          </cell>
          <cell r="D63">
            <v>0</v>
          </cell>
          <cell r="E63">
            <v>15</v>
          </cell>
          <cell r="F63">
            <v>25</v>
          </cell>
          <cell r="G63">
            <v>25</v>
          </cell>
          <cell r="H63">
            <v>20</v>
          </cell>
          <cell r="I63">
            <v>10</v>
          </cell>
          <cell r="J63">
            <v>5</v>
          </cell>
          <cell r="K63">
            <v>0</v>
          </cell>
          <cell r="L63">
            <v>0</v>
          </cell>
          <cell r="M63">
            <v>0</v>
          </cell>
          <cell r="N63">
            <v>0</v>
          </cell>
          <cell r="O63">
            <v>0</v>
          </cell>
          <cell r="P63">
            <v>0</v>
          </cell>
        </row>
        <row r="64">
          <cell r="A64" t="str">
            <v>7|11</v>
          </cell>
          <cell r="B64" t="str">
            <v>11</v>
          </cell>
          <cell r="C64" t="str">
            <v>ENSAIOS TECNOLÓGICOS</v>
          </cell>
          <cell r="D64">
            <v>0</v>
          </cell>
          <cell r="E64">
            <v>2</v>
          </cell>
          <cell r="F64">
            <v>8</v>
          </cell>
          <cell r="G64">
            <v>18</v>
          </cell>
          <cell r="H64">
            <v>20</v>
          </cell>
          <cell r="I64">
            <v>20</v>
          </cell>
          <cell r="J64">
            <v>20</v>
          </cell>
          <cell r="K64">
            <v>12</v>
          </cell>
          <cell r="L64">
            <v>0</v>
          </cell>
          <cell r="M64">
            <v>0</v>
          </cell>
          <cell r="N64">
            <v>0</v>
          </cell>
          <cell r="O64">
            <v>0</v>
          </cell>
          <cell r="P64">
            <v>0</v>
          </cell>
        </row>
        <row r="66">
          <cell r="A66" t="str">
            <v>N</v>
          </cell>
          <cell r="B66">
            <v>8</v>
          </cell>
          <cell r="C66">
            <v>0</v>
          </cell>
          <cell r="D66">
            <v>0</v>
          </cell>
          <cell r="E66">
            <v>0</v>
          </cell>
          <cell r="F66">
            <v>0</v>
          </cell>
          <cell r="G66">
            <v>0</v>
          </cell>
          <cell r="H66">
            <v>0</v>
          </cell>
          <cell r="I66">
            <v>0</v>
          </cell>
          <cell r="J66">
            <v>0</v>
          </cell>
          <cell r="K66">
            <v>0</v>
          </cell>
          <cell r="L66">
            <v>0</v>
          </cell>
          <cell r="M66">
            <v>0</v>
          </cell>
          <cell r="N66">
            <v>0</v>
          </cell>
          <cell r="O66">
            <v>0</v>
          </cell>
          <cell r="P66">
            <v>0</v>
          </cell>
        </row>
        <row r="67">
          <cell r="A67" t="str">
            <v>8|1</v>
          </cell>
          <cell r="B67">
            <v>1</v>
          </cell>
          <cell r="C67" t="str">
            <v>SERVIÇOS PRELIMINARES</v>
          </cell>
          <cell r="D67">
            <v>1</v>
          </cell>
          <cell r="E67">
            <v>15</v>
          </cell>
          <cell r="F67">
            <v>20</v>
          </cell>
          <cell r="G67">
            <v>25</v>
          </cell>
          <cell r="H67">
            <v>25</v>
          </cell>
          <cell r="I67">
            <v>10</v>
          </cell>
          <cell r="J67">
            <v>5</v>
          </cell>
          <cell r="K67">
            <v>0</v>
          </cell>
          <cell r="L67">
            <v>0</v>
          </cell>
          <cell r="M67">
            <v>0</v>
          </cell>
          <cell r="N67">
            <v>0</v>
          </cell>
          <cell r="O67">
            <v>0</v>
          </cell>
          <cell r="P67">
            <v>0</v>
          </cell>
        </row>
        <row r="68">
          <cell r="A68" t="str">
            <v>8|2</v>
          </cell>
          <cell r="B68" t="str">
            <v>2</v>
          </cell>
          <cell r="C68" t="str">
            <v>TERRAPLENAGEM</v>
          </cell>
          <cell r="D68">
            <v>2</v>
          </cell>
          <cell r="E68">
            <v>15</v>
          </cell>
          <cell r="F68">
            <v>20</v>
          </cell>
          <cell r="G68">
            <v>25</v>
          </cell>
          <cell r="H68">
            <v>25</v>
          </cell>
          <cell r="I68">
            <v>10</v>
          </cell>
          <cell r="J68">
            <v>5</v>
          </cell>
          <cell r="K68">
            <v>0</v>
          </cell>
          <cell r="L68">
            <v>0</v>
          </cell>
          <cell r="M68">
            <v>0</v>
          </cell>
          <cell r="N68">
            <v>0</v>
          </cell>
          <cell r="O68">
            <v>0</v>
          </cell>
          <cell r="P68">
            <v>0</v>
          </cell>
        </row>
        <row r="69">
          <cell r="A69" t="str">
            <v>8|3</v>
          </cell>
          <cell r="B69" t="str">
            <v>3</v>
          </cell>
          <cell r="C69" t="str">
            <v>BASE / SUB-BASE</v>
          </cell>
          <cell r="D69">
            <v>3</v>
          </cell>
          <cell r="E69">
            <v>5</v>
          </cell>
          <cell r="F69">
            <v>10</v>
          </cell>
          <cell r="G69">
            <v>15</v>
          </cell>
          <cell r="H69">
            <v>20</v>
          </cell>
          <cell r="I69">
            <v>20</v>
          </cell>
          <cell r="J69">
            <v>20</v>
          </cell>
          <cell r="K69">
            <v>10</v>
          </cell>
          <cell r="L69">
            <v>0</v>
          </cell>
          <cell r="M69">
            <v>0</v>
          </cell>
          <cell r="N69">
            <v>0</v>
          </cell>
          <cell r="O69">
            <v>0</v>
          </cell>
          <cell r="P69">
            <v>0</v>
          </cell>
        </row>
        <row r="70">
          <cell r="A70" t="str">
            <v>8|4</v>
          </cell>
          <cell r="B70" t="str">
            <v>4</v>
          </cell>
          <cell r="C70" t="str">
            <v>REVESTIMENTO</v>
          </cell>
          <cell r="D70">
            <v>4</v>
          </cell>
          <cell r="E70">
            <v>0</v>
          </cell>
          <cell r="F70">
            <v>0</v>
          </cell>
          <cell r="G70">
            <v>10</v>
          </cell>
          <cell r="H70">
            <v>25</v>
          </cell>
          <cell r="I70">
            <v>25</v>
          </cell>
          <cell r="J70">
            <v>20</v>
          </cell>
          <cell r="K70">
            <v>10</v>
          </cell>
          <cell r="L70">
            <v>10</v>
          </cell>
          <cell r="M70">
            <v>0</v>
          </cell>
          <cell r="N70">
            <v>0</v>
          </cell>
          <cell r="O70">
            <v>0</v>
          </cell>
          <cell r="P70">
            <v>0</v>
          </cell>
        </row>
        <row r="71">
          <cell r="A71" t="str">
            <v>8|5</v>
          </cell>
          <cell r="B71" t="str">
            <v>5</v>
          </cell>
          <cell r="C71" t="str">
            <v>MEIO-FIO E SARJETA</v>
          </cell>
          <cell r="D71">
            <v>5</v>
          </cell>
          <cell r="E71">
            <v>0</v>
          </cell>
          <cell r="F71">
            <v>5</v>
          </cell>
          <cell r="G71">
            <v>15</v>
          </cell>
          <cell r="H71">
            <v>25</v>
          </cell>
          <cell r="I71">
            <v>25</v>
          </cell>
          <cell r="J71">
            <v>15</v>
          </cell>
          <cell r="K71">
            <v>15</v>
          </cell>
          <cell r="L71">
            <v>0</v>
          </cell>
          <cell r="M71">
            <v>0</v>
          </cell>
          <cell r="N71">
            <v>0</v>
          </cell>
          <cell r="O71">
            <v>0</v>
          </cell>
          <cell r="P71">
            <v>0</v>
          </cell>
        </row>
        <row r="72">
          <cell r="A72" t="str">
            <v>8|6</v>
          </cell>
          <cell r="B72" t="str">
            <v>6</v>
          </cell>
          <cell r="C72" t="str">
            <v>PAISAGISMO / URBANISMO</v>
          </cell>
          <cell r="D72">
            <v>3</v>
          </cell>
          <cell r="E72">
            <v>0</v>
          </cell>
          <cell r="F72">
            <v>0</v>
          </cell>
          <cell r="G72">
            <v>5</v>
          </cell>
          <cell r="H72">
            <v>20</v>
          </cell>
          <cell r="I72">
            <v>20</v>
          </cell>
          <cell r="J72">
            <v>25</v>
          </cell>
          <cell r="K72">
            <v>20</v>
          </cell>
          <cell r="L72">
            <v>10</v>
          </cell>
          <cell r="M72">
            <v>0</v>
          </cell>
          <cell r="N72">
            <v>0</v>
          </cell>
          <cell r="O72">
            <v>0</v>
          </cell>
          <cell r="P72">
            <v>0</v>
          </cell>
        </row>
        <row r="73">
          <cell r="A73" t="str">
            <v>8|7</v>
          </cell>
          <cell r="B73" t="str">
            <v>7</v>
          </cell>
          <cell r="C73" t="str">
            <v>SINALIZAÇÃO DE TRÂNSITO</v>
          </cell>
          <cell r="D73">
            <v>5</v>
          </cell>
          <cell r="E73">
            <v>0</v>
          </cell>
          <cell r="F73">
            <v>0</v>
          </cell>
          <cell r="G73">
            <v>5</v>
          </cell>
          <cell r="H73">
            <v>15</v>
          </cell>
          <cell r="I73">
            <v>20</v>
          </cell>
          <cell r="J73">
            <v>25</v>
          </cell>
          <cell r="K73">
            <v>25</v>
          </cell>
          <cell r="L73">
            <v>10</v>
          </cell>
          <cell r="M73">
            <v>0</v>
          </cell>
          <cell r="N73">
            <v>0</v>
          </cell>
          <cell r="O73">
            <v>0</v>
          </cell>
          <cell r="P73">
            <v>0</v>
          </cell>
        </row>
        <row r="74">
          <cell r="A74" t="str">
            <v>8|8</v>
          </cell>
          <cell r="B74" t="str">
            <v>8</v>
          </cell>
          <cell r="C74" t="str">
            <v>ILUMINAÇÃO PÚBLICA</v>
          </cell>
          <cell r="D74">
            <v>6</v>
          </cell>
          <cell r="E74">
            <v>0</v>
          </cell>
          <cell r="F74">
            <v>0</v>
          </cell>
          <cell r="G74">
            <v>0</v>
          </cell>
          <cell r="H74">
            <v>20</v>
          </cell>
          <cell r="I74">
            <v>20</v>
          </cell>
          <cell r="J74">
            <v>30</v>
          </cell>
          <cell r="K74">
            <v>20</v>
          </cell>
          <cell r="L74">
            <v>10</v>
          </cell>
          <cell r="M74">
            <v>0</v>
          </cell>
          <cell r="N74">
            <v>0</v>
          </cell>
          <cell r="O74">
            <v>0</v>
          </cell>
          <cell r="P74">
            <v>0</v>
          </cell>
        </row>
        <row r="75">
          <cell r="A75" t="str">
            <v>8|9</v>
          </cell>
          <cell r="B75" t="str">
            <v>9</v>
          </cell>
          <cell r="C75" t="str">
            <v>SERVIÇOS DIVERSOS</v>
          </cell>
          <cell r="D75">
            <v>6</v>
          </cell>
          <cell r="E75">
            <v>5</v>
          </cell>
          <cell r="F75">
            <v>5</v>
          </cell>
          <cell r="G75">
            <v>10</v>
          </cell>
          <cell r="H75">
            <v>15</v>
          </cell>
          <cell r="I75">
            <v>20</v>
          </cell>
          <cell r="J75">
            <v>20</v>
          </cell>
          <cell r="K75">
            <v>15</v>
          </cell>
          <cell r="L75">
            <v>10</v>
          </cell>
          <cell r="M75">
            <v>0</v>
          </cell>
          <cell r="N75">
            <v>0</v>
          </cell>
          <cell r="O75">
            <v>0</v>
          </cell>
          <cell r="P75">
            <v>0</v>
          </cell>
        </row>
        <row r="76">
          <cell r="A76" t="str">
            <v>8|10</v>
          </cell>
          <cell r="B76" t="str">
            <v>10</v>
          </cell>
          <cell r="C76" t="str">
            <v>DRENAGEM</v>
          </cell>
          <cell r="D76">
            <v>0</v>
          </cell>
          <cell r="E76">
            <v>15</v>
          </cell>
          <cell r="F76">
            <v>20</v>
          </cell>
          <cell r="G76">
            <v>20</v>
          </cell>
          <cell r="H76">
            <v>20</v>
          </cell>
          <cell r="I76">
            <v>15</v>
          </cell>
          <cell r="J76">
            <v>10</v>
          </cell>
          <cell r="K76">
            <v>0</v>
          </cell>
          <cell r="L76">
            <v>0</v>
          </cell>
          <cell r="M76">
            <v>0</v>
          </cell>
          <cell r="N76">
            <v>0</v>
          </cell>
          <cell r="O76">
            <v>0</v>
          </cell>
          <cell r="P76">
            <v>0</v>
          </cell>
        </row>
        <row r="77">
          <cell r="A77" t="str">
            <v>8|11</v>
          </cell>
          <cell r="B77" t="str">
            <v>11</v>
          </cell>
          <cell r="C77" t="str">
            <v>ENSAIOS TECNOLÓGICOS</v>
          </cell>
          <cell r="D77">
            <v>0</v>
          </cell>
          <cell r="E77">
            <v>2</v>
          </cell>
          <cell r="F77">
            <v>2</v>
          </cell>
          <cell r="G77">
            <v>13</v>
          </cell>
          <cell r="H77">
            <v>15</v>
          </cell>
          <cell r="I77">
            <v>15</v>
          </cell>
          <cell r="J77">
            <v>22</v>
          </cell>
          <cell r="K77">
            <v>23</v>
          </cell>
          <cell r="L77">
            <v>8</v>
          </cell>
          <cell r="M77">
            <v>0</v>
          </cell>
          <cell r="N77">
            <v>0</v>
          </cell>
          <cell r="O77">
            <v>0</v>
          </cell>
          <cell r="P77">
            <v>0</v>
          </cell>
        </row>
        <row r="79">
          <cell r="A79" t="str">
            <v>N</v>
          </cell>
          <cell r="B79">
            <v>9</v>
          </cell>
          <cell r="C79">
            <v>0</v>
          </cell>
          <cell r="D79">
            <v>0</v>
          </cell>
          <cell r="E79">
            <v>0</v>
          </cell>
          <cell r="F79">
            <v>0</v>
          </cell>
          <cell r="G79">
            <v>0</v>
          </cell>
          <cell r="H79">
            <v>0</v>
          </cell>
          <cell r="I79">
            <v>0</v>
          </cell>
          <cell r="J79">
            <v>0</v>
          </cell>
          <cell r="K79">
            <v>0</v>
          </cell>
          <cell r="L79">
            <v>0</v>
          </cell>
          <cell r="M79">
            <v>0</v>
          </cell>
          <cell r="N79">
            <v>0</v>
          </cell>
          <cell r="O79">
            <v>0</v>
          </cell>
          <cell r="P79">
            <v>0</v>
          </cell>
        </row>
        <row r="80">
          <cell r="A80" t="str">
            <v>9|1</v>
          </cell>
          <cell r="B80">
            <v>1</v>
          </cell>
          <cell r="C80" t="str">
            <v>SERVIÇOS PRELIMINARES</v>
          </cell>
          <cell r="D80">
            <v>1</v>
          </cell>
          <cell r="E80">
            <v>15</v>
          </cell>
          <cell r="F80">
            <v>15</v>
          </cell>
          <cell r="G80">
            <v>20</v>
          </cell>
          <cell r="H80">
            <v>20</v>
          </cell>
          <cell r="I80">
            <v>20</v>
          </cell>
          <cell r="J80">
            <v>10</v>
          </cell>
          <cell r="K80">
            <v>0</v>
          </cell>
          <cell r="L80">
            <v>0</v>
          </cell>
          <cell r="M80">
            <v>0</v>
          </cell>
          <cell r="N80">
            <v>0</v>
          </cell>
          <cell r="O80">
            <v>0</v>
          </cell>
          <cell r="P80">
            <v>0</v>
          </cell>
        </row>
        <row r="81">
          <cell r="A81" t="str">
            <v>9|2</v>
          </cell>
          <cell r="B81" t="str">
            <v>2</v>
          </cell>
          <cell r="C81" t="str">
            <v>TERRAPLENAGEM</v>
          </cell>
          <cell r="D81">
            <v>2</v>
          </cell>
          <cell r="E81">
            <v>10</v>
          </cell>
          <cell r="F81">
            <v>15</v>
          </cell>
          <cell r="G81">
            <v>20</v>
          </cell>
          <cell r="H81">
            <v>20</v>
          </cell>
          <cell r="I81">
            <v>15</v>
          </cell>
          <cell r="J81">
            <v>15</v>
          </cell>
          <cell r="K81">
            <v>5</v>
          </cell>
          <cell r="L81">
            <v>0</v>
          </cell>
          <cell r="M81">
            <v>0</v>
          </cell>
          <cell r="N81">
            <v>0</v>
          </cell>
          <cell r="O81">
            <v>0</v>
          </cell>
          <cell r="P81">
            <v>0</v>
          </cell>
        </row>
        <row r="82">
          <cell r="A82" t="str">
            <v>9|3</v>
          </cell>
          <cell r="B82" t="str">
            <v>3</v>
          </cell>
          <cell r="C82" t="str">
            <v>BASE / SUB-BASE</v>
          </cell>
          <cell r="D82">
            <v>3</v>
          </cell>
          <cell r="E82">
            <v>5</v>
          </cell>
          <cell r="F82">
            <v>10</v>
          </cell>
          <cell r="G82">
            <v>15</v>
          </cell>
          <cell r="H82">
            <v>20</v>
          </cell>
          <cell r="I82">
            <v>20</v>
          </cell>
          <cell r="J82">
            <v>10</v>
          </cell>
          <cell r="K82">
            <v>10</v>
          </cell>
          <cell r="L82">
            <v>10</v>
          </cell>
          <cell r="M82">
            <v>0</v>
          </cell>
          <cell r="N82">
            <v>0</v>
          </cell>
          <cell r="O82">
            <v>0</v>
          </cell>
          <cell r="P82">
            <v>0</v>
          </cell>
        </row>
        <row r="83">
          <cell r="A83" t="str">
            <v>9|4</v>
          </cell>
          <cell r="B83" t="str">
            <v>4</v>
          </cell>
          <cell r="C83" t="str">
            <v>REVESTIMENTO</v>
          </cell>
          <cell r="D83">
            <v>4</v>
          </cell>
          <cell r="E83">
            <v>0</v>
          </cell>
          <cell r="F83">
            <v>0</v>
          </cell>
          <cell r="G83">
            <v>5</v>
          </cell>
          <cell r="H83">
            <v>15</v>
          </cell>
          <cell r="I83">
            <v>20</v>
          </cell>
          <cell r="J83">
            <v>20</v>
          </cell>
          <cell r="K83">
            <v>20</v>
          </cell>
          <cell r="L83">
            <v>15</v>
          </cell>
          <cell r="M83">
            <v>5</v>
          </cell>
          <cell r="N83">
            <v>0</v>
          </cell>
          <cell r="O83">
            <v>0</v>
          </cell>
          <cell r="P83">
            <v>0</v>
          </cell>
        </row>
        <row r="84">
          <cell r="A84" t="str">
            <v>9|5</v>
          </cell>
          <cell r="B84" t="str">
            <v>5</v>
          </cell>
          <cell r="C84" t="str">
            <v>MEIO-FIO E SARJETA</v>
          </cell>
          <cell r="D84">
            <v>5</v>
          </cell>
          <cell r="E84">
            <v>0</v>
          </cell>
          <cell r="F84">
            <v>5</v>
          </cell>
          <cell r="G84">
            <v>10</v>
          </cell>
          <cell r="H84">
            <v>15</v>
          </cell>
          <cell r="I84">
            <v>20</v>
          </cell>
          <cell r="J84">
            <v>20</v>
          </cell>
          <cell r="K84">
            <v>20</v>
          </cell>
          <cell r="L84">
            <v>10</v>
          </cell>
          <cell r="M84">
            <v>0</v>
          </cell>
          <cell r="N84">
            <v>0</v>
          </cell>
          <cell r="O84">
            <v>0</v>
          </cell>
          <cell r="P84">
            <v>0</v>
          </cell>
        </row>
        <row r="85">
          <cell r="A85" t="str">
            <v>9|6</v>
          </cell>
          <cell r="B85" t="str">
            <v>6</v>
          </cell>
          <cell r="C85" t="str">
            <v>PAISAGISMO / URBANISMO</v>
          </cell>
          <cell r="D85">
            <v>3</v>
          </cell>
          <cell r="E85">
            <v>0</v>
          </cell>
          <cell r="F85">
            <v>0</v>
          </cell>
          <cell r="G85">
            <v>5</v>
          </cell>
          <cell r="H85">
            <v>10</v>
          </cell>
          <cell r="I85">
            <v>20</v>
          </cell>
          <cell r="J85">
            <v>20</v>
          </cell>
          <cell r="K85">
            <v>20</v>
          </cell>
          <cell r="L85">
            <v>15</v>
          </cell>
          <cell r="M85">
            <v>10</v>
          </cell>
          <cell r="N85">
            <v>0</v>
          </cell>
          <cell r="O85">
            <v>0</v>
          </cell>
          <cell r="P85">
            <v>0</v>
          </cell>
        </row>
        <row r="86">
          <cell r="A86" t="str">
            <v>9|7</v>
          </cell>
          <cell r="B86" t="str">
            <v>7</v>
          </cell>
          <cell r="C86" t="str">
            <v>SINALIZAÇÃO DE TRÂNSITO</v>
          </cell>
          <cell r="D86">
            <v>5</v>
          </cell>
          <cell r="E86">
            <v>0</v>
          </cell>
          <cell r="F86">
            <v>0</v>
          </cell>
          <cell r="G86">
            <v>0</v>
          </cell>
          <cell r="H86">
            <v>15</v>
          </cell>
          <cell r="I86">
            <v>15</v>
          </cell>
          <cell r="J86">
            <v>15</v>
          </cell>
          <cell r="K86">
            <v>20</v>
          </cell>
          <cell r="L86">
            <v>20</v>
          </cell>
          <cell r="M86">
            <v>15</v>
          </cell>
          <cell r="N86">
            <v>0</v>
          </cell>
          <cell r="O86">
            <v>0</v>
          </cell>
          <cell r="P86">
            <v>0</v>
          </cell>
        </row>
        <row r="87">
          <cell r="A87" t="str">
            <v>9|8</v>
          </cell>
          <cell r="B87" t="str">
            <v>8</v>
          </cell>
          <cell r="C87" t="str">
            <v>ILUMINAÇÃO PÚBLICA</v>
          </cell>
          <cell r="D87">
            <v>6</v>
          </cell>
          <cell r="E87">
            <v>0</v>
          </cell>
          <cell r="F87">
            <v>0</v>
          </cell>
          <cell r="G87">
            <v>0</v>
          </cell>
          <cell r="H87">
            <v>10</v>
          </cell>
          <cell r="I87">
            <v>20</v>
          </cell>
          <cell r="J87">
            <v>30</v>
          </cell>
          <cell r="K87">
            <v>20</v>
          </cell>
          <cell r="L87">
            <v>10</v>
          </cell>
          <cell r="M87">
            <v>10</v>
          </cell>
          <cell r="N87">
            <v>0</v>
          </cell>
          <cell r="O87">
            <v>0</v>
          </cell>
          <cell r="P87">
            <v>0</v>
          </cell>
        </row>
        <row r="88">
          <cell r="A88" t="str">
            <v>9|9</v>
          </cell>
          <cell r="B88" t="str">
            <v>9</v>
          </cell>
          <cell r="C88" t="str">
            <v>SERVIÇOS DIVERSOS</v>
          </cell>
          <cell r="D88">
            <v>6</v>
          </cell>
          <cell r="E88">
            <v>5</v>
          </cell>
          <cell r="F88">
            <v>5</v>
          </cell>
          <cell r="G88">
            <v>10</v>
          </cell>
          <cell r="H88">
            <v>15</v>
          </cell>
          <cell r="I88">
            <v>20</v>
          </cell>
          <cell r="J88">
            <v>15</v>
          </cell>
          <cell r="K88">
            <v>15</v>
          </cell>
          <cell r="L88">
            <v>15</v>
          </cell>
          <cell r="M88">
            <v>0</v>
          </cell>
          <cell r="N88">
            <v>0</v>
          </cell>
          <cell r="O88">
            <v>0</v>
          </cell>
          <cell r="P88">
            <v>0</v>
          </cell>
        </row>
        <row r="89">
          <cell r="A89" t="str">
            <v>9|10</v>
          </cell>
          <cell r="B89" t="str">
            <v>10</v>
          </cell>
          <cell r="C89" t="str">
            <v>DRENAGEM</v>
          </cell>
          <cell r="D89">
            <v>0</v>
          </cell>
          <cell r="E89">
            <v>10</v>
          </cell>
          <cell r="F89">
            <v>15</v>
          </cell>
          <cell r="G89">
            <v>20</v>
          </cell>
          <cell r="H89">
            <v>20</v>
          </cell>
          <cell r="I89">
            <v>20</v>
          </cell>
          <cell r="J89">
            <v>10</v>
          </cell>
          <cell r="K89">
            <v>5</v>
          </cell>
          <cell r="L89">
            <v>0</v>
          </cell>
          <cell r="M89">
            <v>0</v>
          </cell>
          <cell r="N89">
            <v>0</v>
          </cell>
          <cell r="O89">
            <v>0</v>
          </cell>
          <cell r="P89">
            <v>0</v>
          </cell>
        </row>
        <row r="90">
          <cell r="A90" t="str">
            <v>9|11</v>
          </cell>
          <cell r="B90" t="str">
            <v>11</v>
          </cell>
          <cell r="C90" t="str">
            <v>ENSAIOS TECNOLÓGICOS</v>
          </cell>
          <cell r="D90">
            <v>0</v>
          </cell>
          <cell r="E90">
            <v>3</v>
          </cell>
          <cell r="F90">
            <v>5</v>
          </cell>
          <cell r="G90">
            <v>11</v>
          </cell>
          <cell r="H90">
            <v>15</v>
          </cell>
          <cell r="I90">
            <v>20</v>
          </cell>
          <cell r="J90">
            <v>16</v>
          </cell>
          <cell r="K90">
            <v>14</v>
          </cell>
          <cell r="L90">
            <v>10</v>
          </cell>
          <cell r="M90">
            <v>6</v>
          </cell>
          <cell r="N90">
            <v>0</v>
          </cell>
          <cell r="O90">
            <v>0</v>
          </cell>
          <cell r="P90">
            <v>0</v>
          </cell>
        </row>
        <row r="92">
          <cell r="A92" t="str">
            <v>N</v>
          </cell>
          <cell r="B92">
            <v>10</v>
          </cell>
          <cell r="C92">
            <v>0</v>
          </cell>
          <cell r="D92">
            <v>0</v>
          </cell>
          <cell r="E92">
            <v>0</v>
          </cell>
          <cell r="F92">
            <v>0</v>
          </cell>
          <cell r="G92">
            <v>0</v>
          </cell>
          <cell r="H92">
            <v>0</v>
          </cell>
          <cell r="I92">
            <v>0</v>
          </cell>
          <cell r="J92">
            <v>0</v>
          </cell>
          <cell r="K92">
            <v>0</v>
          </cell>
          <cell r="L92">
            <v>0</v>
          </cell>
          <cell r="M92">
            <v>0</v>
          </cell>
          <cell r="N92">
            <v>0</v>
          </cell>
          <cell r="O92">
            <v>0</v>
          </cell>
          <cell r="P92">
            <v>0</v>
          </cell>
        </row>
        <row r="93">
          <cell r="A93" t="str">
            <v>10|1</v>
          </cell>
          <cell r="B93">
            <v>1</v>
          </cell>
          <cell r="C93" t="str">
            <v>SERVIÇOS PRELIMINARES</v>
          </cell>
          <cell r="D93">
            <v>1</v>
          </cell>
          <cell r="E93">
            <v>20</v>
          </cell>
          <cell r="F93">
            <v>20</v>
          </cell>
          <cell r="G93">
            <v>20</v>
          </cell>
          <cell r="H93">
            <v>10</v>
          </cell>
          <cell r="I93">
            <v>10</v>
          </cell>
          <cell r="J93">
            <v>10</v>
          </cell>
          <cell r="K93">
            <v>10</v>
          </cell>
          <cell r="L93">
            <v>0</v>
          </cell>
          <cell r="M93">
            <v>0</v>
          </cell>
          <cell r="N93">
            <v>0</v>
          </cell>
          <cell r="O93">
            <v>0</v>
          </cell>
          <cell r="P93">
            <v>0</v>
          </cell>
        </row>
        <row r="94">
          <cell r="A94" t="str">
            <v>10|2</v>
          </cell>
          <cell r="B94" t="str">
            <v>2</v>
          </cell>
          <cell r="C94" t="str">
            <v>TERRAPLENAGEM</v>
          </cell>
          <cell r="D94">
            <v>2</v>
          </cell>
          <cell r="E94">
            <v>5</v>
          </cell>
          <cell r="F94">
            <v>10</v>
          </cell>
          <cell r="G94">
            <v>15</v>
          </cell>
          <cell r="H94">
            <v>20</v>
          </cell>
          <cell r="I94">
            <v>20</v>
          </cell>
          <cell r="J94">
            <v>15</v>
          </cell>
          <cell r="K94">
            <v>10</v>
          </cell>
          <cell r="L94">
            <v>5</v>
          </cell>
          <cell r="M94">
            <v>0</v>
          </cell>
          <cell r="N94">
            <v>0</v>
          </cell>
          <cell r="O94">
            <v>0</v>
          </cell>
          <cell r="P94">
            <v>0</v>
          </cell>
        </row>
        <row r="95">
          <cell r="A95" t="str">
            <v>10|3</v>
          </cell>
          <cell r="B95" t="str">
            <v>3</v>
          </cell>
          <cell r="C95" t="str">
            <v>BASE / SUB-BASE</v>
          </cell>
          <cell r="D95">
            <v>3</v>
          </cell>
          <cell r="E95">
            <v>0</v>
          </cell>
          <cell r="F95">
            <v>5</v>
          </cell>
          <cell r="G95">
            <v>10</v>
          </cell>
          <cell r="H95">
            <v>15</v>
          </cell>
          <cell r="I95">
            <v>15</v>
          </cell>
          <cell r="J95">
            <v>15</v>
          </cell>
          <cell r="K95">
            <v>15</v>
          </cell>
          <cell r="L95">
            <v>15</v>
          </cell>
          <cell r="M95">
            <v>10</v>
          </cell>
          <cell r="N95">
            <v>0</v>
          </cell>
          <cell r="O95">
            <v>0</v>
          </cell>
          <cell r="P95">
            <v>0</v>
          </cell>
        </row>
        <row r="96">
          <cell r="A96" t="str">
            <v>10|4</v>
          </cell>
          <cell r="B96" t="str">
            <v>4</v>
          </cell>
          <cell r="C96" t="str">
            <v>REVESTIMENTO</v>
          </cell>
          <cell r="D96">
            <v>4</v>
          </cell>
          <cell r="E96">
            <v>0</v>
          </cell>
          <cell r="F96">
            <v>0</v>
          </cell>
          <cell r="G96">
            <v>5</v>
          </cell>
          <cell r="H96">
            <v>5</v>
          </cell>
          <cell r="I96">
            <v>15</v>
          </cell>
          <cell r="J96">
            <v>20</v>
          </cell>
          <cell r="K96">
            <v>20</v>
          </cell>
          <cell r="L96">
            <v>15</v>
          </cell>
          <cell r="M96">
            <v>10</v>
          </cell>
          <cell r="N96">
            <v>10</v>
          </cell>
          <cell r="O96">
            <v>0</v>
          </cell>
          <cell r="P96">
            <v>0</v>
          </cell>
        </row>
        <row r="97">
          <cell r="A97" t="str">
            <v>10|5</v>
          </cell>
          <cell r="B97" t="str">
            <v>5</v>
          </cell>
          <cell r="C97" t="str">
            <v>MEIO-FIO E SARJETA</v>
          </cell>
          <cell r="D97">
            <v>5</v>
          </cell>
          <cell r="E97">
            <v>0</v>
          </cell>
          <cell r="F97">
            <v>0</v>
          </cell>
          <cell r="G97">
            <v>10</v>
          </cell>
          <cell r="H97">
            <v>10</v>
          </cell>
          <cell r="I97">
            <v>10</v>
          </cell>
          <cell r="J97">
            <v>20</v>
          </cell>
          <cell r="K97">
            <v>20</v>
          </cell>
          <cell r="L97">
            <v>20</v>
          </cell>
          <cell r="M97">
            <v>10</v>
          </cell>
          <cell r="N97">
            <v>0</v>
          </cell>
          <cell r="O97">
            <v>0</v>
          </cell>
          <cell r="P97">
            <v>0</v>
          </cell>
        </row>
        <row r="98">
          <cell r="A98" t="str">
            <v>10|6</v>
          </cell>
          <cell r="B98" t="str">
            <v>6</v>
          </cell>
          <cell r="C98" t="str">
            <v>PAISAGISMO / URBANISMO</v>
          </cell>
          <cell r="D98">
            <v>3</v>
          </cell>
          <cell r="E98">
            <v>0</v>
          </cell>
          <cell r="F98">
            <v>0</v>
          </cell>
          <cell r="G98">
            <v>0</v>
          </cell>
          <cell r="H98">
            <v>5</v>
          </cell>
          <cell r="I98">
            <v>10</v>
          </cell>
          <cell r="J98">
            <v>15</v>
          </cell>
          <cell r="K98">
            <v>20</v>
          </cell>
          <cell r="L98">
            <v>20</v>
          </cell>
          <cell r="M98">
            <v>15</v>
          </cell>
          <cell r="N98">
            <v>15</v>
          </cell>
          <cell r="O98">
            <v>0</v>
          </cell>
          <cell r="P98">
            <v>0</v>
          </cell>
        </row>
        <row r="99">
          <cell r="A99" t="str">
            <v>10|7</v>
          </cell>
          <cell r="B99" t="str">
            <v>7</v>
          </cell>
          <cell r="C99" t="str">
            <v>SINALIZAÇÃO DE TRÂNSITO</v>
          </cell>
          <cell r="D99">
            <v>5</v>
          </cell>
          <cell r="E99">
            <v>0</v>
          </cell>
          <cell r="F99">
            <v>0</v>
          </cell>
          <cell r="G99">
            <v>0</v>
          </cell>
          <cell r="H99">
            <v>15</v>
          </cell>
          <cell r="I99">
            <v>15</v>
          </cell>
          <cell r="J99">
            <v>15</v>
          </cell>
          <cell r="K99">
            <v>20</v>
          </cell>
          <cell r="L99">
            <v>15</v>
          </cell>
          <cell r="M99">
            <v>10</v>
          </cell>
          <cell r="N99">
            <v>10</v>
          </cell>
          <cell r="O99">
            <v>0</v>
          </cell>
          <cell r="P99">
            <v>0</v>
          </cell>
        </row>
        <row r="100">
          <cell r="A100" t="str">
            <v>10|8</v>
          </cell>
          <cell r="B100" t="str">
            <v>8</v>
          </cell>
          <cell r="C100" t="str">
            <v>ILUMINAÇÃO PÚBLICA</v>
          </cell>
          <cell r="D100">
            <v>6</v>
          </cell>
          <cell r="E100">
            <v>0</v>
          </cell>
          <cell r="F100">
            <v>0</v>
          </cell>
          <cell r="G100">
            <v>0</v>
          </cell>
          <cell r="H100">
            <v>10</v>
          </cell>
          <cell r="I100">
            <v>20</v>
          </cell>
          <cell r="J100">
            <v>20</v>
          </cell>
          <cell r="K100">
            <v>20</v>
          </cell>
          <cell r="L100">
            <v>10</v>
          </cell>
          <cell r="M100">
            <v>10</v>
          </cell>
          <cell r="N100">
            <v>10</v>
          </cell>
          <cell r="O100">
            <v>0</v>
          </cell>
          <cell r="P100">
            <v>0</v>
          </cell>
        </row>
        <row r="101">
          <cell r="A101" t="str">
            <v>10|9</v>
          </cell>
          <cell r="B101" t="str">
            <v>9</v>
          </cell>
          <cell r="C101" t="str">
            <v>SERVIÇOS DIVERSOS</v>
          </cell>
          <cell r="D101">
            <v>6</v>
          </cell>
          <cell r="E101">
            <v>5</v>
          </cell>
          <cell r="F101">
            <v>5</v>
          </cell>
          <cell r="G101">
            <v>10</v>
          </cell>
          <cell r="H101">
            <v>10</v>
          </cell>
          <cell r="I101">
            <v>10</v>
          </cell>
          <cell r="J101">
            <v>15</v>
          </cell>
          <cell r="K101">
            <v>15</v>
          </cell>
          <cell r="L101">
            <v>10</v>
          </cell>
          <cell r="M101">
            <v>10</v>
          </cell>
          <cell r="N101">
            <v>10</v>
          </cell>
          <cell r="O101">
            <v>0</v>
          </cell>
          <cell r="P101">
            <v>0</v>
          </cell>
        </row>
        <row r="102">
          <cell r="A102" t="str">
            <v>10|10</v>
          </cell>
          <cell r="B102" t="str">
            <v>10</v>
          </cell>
          <cell r="C102" t="str">
            <v>DRENAGEM</v>
          </cell>
          <cell r="D102">
            <v>0</v>
          </cell>
          <cell r="E102">
            <v>10</v>
          </cell>
          <cell r="F102">
            <v>15</v>
          </cell>
          <cell r="G102">
            <v>15</v>
          </cell>
          <cell r="H102">
            <v>15</v>
          </cell>
          <cell r="I102">
            <v>15</v>
          </cell>
          <cell r="J102">
            <v>15</v>
          </cell>
          <cell r="K102">
            <v>10</v>
          </cell>
          <cell r="L102">
            <v>5</v>
          </cell>
          <cell r="M102">
            <v>0</v>
          </cell>
          <cell r="N102">
            <v>0</v>
          </cell>
          <cell r="O102">
            <v>0</v>
          </cell>
          <cell r="P102">
            <v>0</v>
          </cell>
        </row>
        <row r="103">
          <cell r="A103" t="str">
            <v>10|11</v>
          </cell>
          <cell r="B103" t="str">
            <v>11</v>
          </cell>
          <cell r="C103" t="str">
            <v>ENSAIOS TECNOLÓGICOS</v>
          </cell>
          <cell r="D103">
            <v>0</v>
          </cell>
          <cell r="E103">
            <v>2</v>
          </cell>
          <cell r="F103">
            <v>2</v>
          </cell>
          <cell r="G103">
            <v>14</v>
          </cell>
          <cell r="H103">
            <v>14</v>
          </cell>
          <cell r="I103">
            <v>15</v>
          </cell>
          <cell r="J103">
            <v>15</v>
          </cell>
          <cell r="K103">
            <v>15</v>
          </cell>
          <cell r="L103">
            <v>15</v>
          </cell>
          <cell r="M103">
            <v>5</v>
          </cell>
          <cell r="N103">
            <v>3</v>
          </cell>
          <cell r="O103">
            <v>0</v>
          </cell>
          <cell r="P103">
            <v>0</v>
          </cell>
        </row>
        <row r="105">
          <cell r="A105" t="str">
            <v>N</v>
          </cell>
          <cell r="B105">
            <v>11</v>
          </cell>
          <cell r="C105">
            <v>0</v>
          </cell>
          <cell r="D105">
            <v>0</v>
          </cell>
          <cell r="E105">
            <v>0</v>
          </cell>
          <cell r="F105">
            <v>0</v>
          </cell>
          <cell r="G105">
            <v>0</v>
          </cell>
          <cell r="H105">
            <v>0</v>
          </cell>
          <cell r="I105">
            <v>0</v>
          </cell>
          <cell r="J105">
            <v>0</v>
          </cell>
          <cell r="K105">
            <v>0</v>
          </cell>
          <cell r="L105">
            <v>0</v>
          </cell>
          <cell r="M105">
            <v>0</v>
          </cell>
          <cell r="N105">
            <v>0</v>
          </cell>
          <cell r="O105">
            <v>0</v>
          </cell>
          <cell r="P105">
            <v>0</v>
          </cell>
        </row>
        <row r="106">
          <cell r="A106" t="str">
            <v>11|1</v>
          </cell>
          <cell r="B106">
            <v>1</v>
          </cell>
          <cell r="C106" t="str">
            <v>SERVIÇOS PRELIMINARES</v>
          </cell>
          <cell r="D106">
            <v>1</v>
          </cell>
          <cell r="E106">
            <v>10</v>
          </cell>
          <cell r="F106">
            <v>20</v>
          </cell>
          <cell r="G106">
            <v>20</v>
          </cell>
          <cell r="H106">
            <v>20</v>
          </cell>
          <cell r="I106">
            <v>10</v>
          </cell>
          <cell r="J106">
            <v>10</v>
          </cell>
          <cell r="K106">
            <v>10</v>
          </cell>
          <cell r="L106">
            <v>0</v>
          </cell>
          <cell r="M106">
            <v>0</v>
          </cell>
          <cell r="N106">
            <v>0</v>
          </cell>
          <cell r="O106">
            <v>0</v>
          </cell>
          <cell r="P106">
            <v>0</v>
          </cell>
        </row>
        <row r="107">
          <cell r="A107" t="str">
            <v>11|2</v>
          </cell>
          <cell r="B107" t="str">
            <v>2</v>
          </cell>
          <cell r="C107" t="str">
            <v>TERRAPLENAGEM</v>
          </cell>
          <cell r="D107">
            <v>2</v>
          </cell>
          <cell r="E107">
            <v>5</v>
          </cell>
          <cell r="F107">
            <v>10</v>
          </cell>
          <cell r="G107">
            <v>10</v>
          </cell>
          <cell r="H107">
            <v>15</v>
          </cell>
          <cell r="I107">
            <v>15</v>
          </cell>
          <cell r="J107">
            <v>15</v>
          </cell>
          <cell r="K107">
            <v>15</v>
          </cell>
          <cell r="L107">
            <v>10</v>
          </cell>
          <cell r="M107">
            <v>5</v>
          </cell>
          <cell r="N107">
            <v>0</v>
          </cell>
          <cell r="O107">
            <v>0</v>
          </cell>
          <cell r="P107">
            <v>0</v>
          </cell>
        </row>
        <row r="108">
          <cell r="A108" t="str">
            <v>11|3</v>
          </cell>
          <cell r="B108" t="str">
            <v>3</v>
          </cell>
          <cell r="C108" t="str">
            <v>BASE / SUB-BASE</v>
          </cell>
          <cell r="D108">
            <v>3</v>
          </cell>
          <cell r="E108">
            <v>0</v>
          </cell>
          <cell r="F108">
            <v>5</v>
          </cell>
          <cell r="G108">
            <v>10</v>
          </cell>
          <cell r="H108">
            <v>10</v>
          </cell>
          <cell r="I108">
            <v>15</v>
          </cell>
          <cell r="J108">
            <v>15</v>
          </cell>
          <cell r="K108">
            <v>15</v>
          </cell>
          <cell r="L108">
            <v>10</v>
          </cell>
          <cell r="M108">
            <v>10</v>
          </cell>
          <cell r="N108">
            <v>10</v>
          </cell>
          <cell r="O108">
            <v>0</v>
          </cell>
          <cell r="P108">
            <v>0</v>
          </cell>
        </row>
        <row r="109">
          <cell r="A109" t="str">
            <v>11|4</v>
          </cell>
          <cell r="B109" t="str">
            <v>4</v>
          </cell>
          <cell r="C109" t="str">
            <v>REVESTIMENTO</v>
          </cell>
          <cell r="D109">
            <v>4</v>
          </cell>
          <cell r="E109">
            <v>0</v>
          </cell>
          <cell r="F109">
            <v>0</v>
          </cell>
          <cell r="G109">
            <v>5</v>
          </cell>
          <cell r="H109">
            <v>10</v>
          </cell>
          <cell r="I109">
            <v>10</v>
          </cell>
          <cell r="J109">
            <v>15</v>
          </cell>
          <cell r="K109">
            <v>15</v>
          </cell>
          <cell r="L109">
            <v>15</v>
          </cell>
          <cell r="M109">
            <v>10</v>
          </cell>
          <cell r="N109">
            <v>10</v>
          </cell>
          <cell r="O109">
            <v>10</v>
          </cell>
          <cell r="P109">
            <v>0</v>
          </cell>
        </row>
        <row r="110">
          <cell r="A110" t="str">
            <v>11|5</v>
          </cell>
          <cell r="B110" t="str">
            <v>5</v>
          </cell>
          <cell r="C110" t="str">
            <v>MEIO-FIO E SARJETA</v>
          </cell>
          <cell r="D110">
            <v>5</v>
          </cell>
          <cell r="E110">
            <v>0</v>
          </cell>
          <cell r="F110">
            <v>0</v>
          </cell>
          <cell r="G110">
            <v>10</v>
          </cell>
          <cell r="H110">
            <v>10</v>
          </cell>
          <cell r="I110">
            <v>10</v>
          </cell>
          <cell r="J110">
            <v>15</v>
          </cell>
          <cell r="K110">
            <v>15</v>
          </cell>
          <cell r="L110">
            <v>15</v>
          </cell>
          <cell r="M110">
            <v>15</v>
          </cell>
          <cell r="N110">
            <v>10</v>
          </cell>
          <cell r="O110">
            <v>0</v>
          </cell>
          <cell r="P110">
            <v>0</v>
          </cell>
        </row>
        <row r="111">
          <cell r="A111" t="str">
            <v>11|6</v>
          </cell>
          <cell r="B111" t="str">
            <v>6</v>
          </cell>
          <cell r="C111" t="str">
            <v>PAISAGISMO / URBANISMO</v>
          </cell>
          <cell r="D111">
            <v>3</v>
          </cell>
          <cell r="E111">
            <v>0</v>
          </cell>
          <cell r="F111">
            <v>0</v>
          </cell>
          <cell r="G111">
            <v>0</v>
          </cell>
          <cell r="H111">
            <v>5</v>
          </cell>
          <cell r="I111">
            <v>10</v>
          </cell>
          <cell r="J111">
            <v>15</v>
          </cell>
          <cell r="K111">
            <v>15</v>
          </cell>
          <cell r="L111">
            <v>15</v>
          </cell>
          <cell r="M111">
            <v>15</v>
          </cell>
          <cell r="N111">
            <v>15</v>
          </cell>
          <cell r="O111">
            <v>10</v>
          </cell>
          <cell r="P111">
            <v>0</v>
          </cell>
        </row>
        <row r="112">
          <cell r="A112" t="str">
            <v>11|7</v>
          </cell>
          <cell r="B112" t="str">
            <v>7</v>
          </cell>
          <cell r="C112" t="str">
            <v>SINALIZAÇÃO DE TRÂNSITO</v>
          </cell>
          <cell r="D112">
            <v>5</v>
          </cell>
          <cell r="E112">
            <v>0</v>
          </cell>
          <cell r="F112">
            <v>0</v>
          </cell>
          <cell r="G112">
            <v>0</v>
          </cell>
          <cell r="H112">
            <v>10</v>
          </cell>
          <cell r="I112">
            <v>10</v>
          </cell>
          <cell r="J112">
            <v>15</v>
          </cell>
          <cell r="K112">
            <v>20</v>
          </cell>
          <cell r="L112">
            <v>15</v>
          </cell>
          <cell r="M112">
            <v>10</v>
          </cell>
          <cell r="N112">
            <v>10</v>
          </cell>
          <cell r="O112">
            <v>10</v>
          </cell>
          <cell r="P112">
            <v>0</v>
          </cell>
        </row>
        <row r="113">
          <cell r="A113" t="str">
            <v>11|8</v>
          </cell>
          <cell r="B113" t="str">
            <v>8</v>
          </cell>
          <cell r="C113" t="str">
            <v>ILUMINAÇÃO PÚBLICA</v>
          </cell>
          <cell r="D113">
            <v>6</v>
          </cell>
          <cell r="E113">
            <v>0</v>
          </cell>
          <cell r="F113">
            <v>0</v>
          </cell>
          <cell r="G113">
            <v>0</v>
          </cell>
          <cell r="H113">
            <v>10</v>
          </cell>
          <cell r="I113">
            <v>10</v>
          </cell>
          <cell r="J113">
            <v>20</v>
          </cell>
          <cell r="K113">
            <v>20</v>
          </cell>
          <cell r="L113">
            <v>10</v>
          </cell>
          <cell r="M113">
            <v>10</v>
          </cell>
          <cell r="N113">
            <v>10</v>
          </cell>
          <cell r="O113">
            <v>10</v>
          </cell>
          <cell r="P113">
            <v>0</v>
          </cell>
        </row>
        <row r="114">
          <cell r="A114" t="str">
            <v>11|9</v>
          </cell>
          <cell r="B114" t="str">
            <v>9</v>
          </cell>
          <cell r="C114" t="str">
            <v>SERVIÇOS DIVERSOS</v>
          </cell>
          <cell r="D114">
            <v>6</v>
          </cell>
          <cell r="E114">
            <v>5</v>
          </cell>
          <cell r="F114">
            <v>5</v>
          </cell>
          <cell r="G114">
            <v>10</v>
          </cell>
          <cell r="H114">
            <v>10</v>
          </cell>
          <cell r="I114">
            <v>10</v>
          </cell>
          <cell r="J114">
            <v>10</v>
          </cell>
          <cell r="K114">
            <v>10</v>
          </cell>
          <cell r="L114">
            <v>10</v>
          </cell>
          <cell r="M114">
            <v>10</v>
          </cell>
          <cell r="N114">
            <v>10</v>
          </cell>
          <cell r="O114">
            <v>10</v>
          </cell>
          <cell r="P114">
            <v>0</v>
          </cell>
        </row>
        <row r="115">
          <cell r="A115" t="str">
            <v>11|10</v>
          </cell>
          <cell r="B115" t="str">
            <v>10</v>
          </cell>
          <cell r="C115" t="str">
            <v>DRENAGEM</v>
          </cell>
          <cell r="D115">
            <v>0</v>
          </cell>
          <cell r="E115">
            <v>10</v>
          </cell>
          <cell r="F115">
            <v>10</v>
          </cell>
          <cell r="G115">
            <v>15</v>
          </cell>
          <cell r="H115">
            <v>15</v>
          </cell>
          <cell r="I115">
            <v>15</v>
          </cell>
          <cell r="J115">
            <v>10</v>
          </cell>
          <cell r="K115">
            <v>10</v>
          </cell>
          <cell r="L115">
            <v>10</v>
          </cell>
          <cell r="M115">
            <v>5</v>
          </cell>
          <cell r="N115">
            <v>0</v>
          </cell>
          <cell r="O115">
            <v>0</v>
          </cell>
          <cell r="P115">
            <v>0</v>
          </cell>
        </row>
        <row r="116">
          <cell r="A116" t="str">
            <v>11|11</v>
          </cell>
          <cell r="B116" t="str">
            <v>11</v>
          </cell>
          <cell r="C116" t="str">
            <v>ENSAIOS TECNOLÓGICOS</v>
          </cell>
          <cell r="D116">
            <v>0</v>
          </cell>
          <cell r="E116">
            <v>1</v>
          </cell>
          <cell r="F116">
            <v>1</v>
          </cell>
          <cell r="G116">
            <v>10</v>
          </cell>
          <cell r="H116">
            <v>15</v>
          </cell>
          <cell r="I116">
            <v>15</v>
          </cell>
          <cell r="J116">
            <v>15</v>
          </cell>
          <cell r="K116">
            <v>15</v>
          </cell>
          <cell r="L116">
            <v>15</v>
          </cell>
          <cell r="M116">
            <v>5</v>
          </cell>
          <cell r="N116">
            <v>3</v>
          </cell>
          <cell r="O116">
            <v>5</v>
          </cell>
          <cell r="P116">
            <v>0</v>
          </cell>
        </row>
        <row r="118">
          <cell r="A118" t="str">
            <v>N</v>
          </cell>
          <cell r="B118">
            <v>12</v>
          </cell>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row>
        <row r="119">
          <cell r="A119" t="str">
            <v>12|1</v>
          </cell>
          <cell r="B119">
            <v>1</v>
          </cell>
          <cell r="C119" t="str">
            <v>SERVIÇOS PRELIMINARES</v>
          </cell>
          <cell r="D119">
            <v>1</v>
          </cell>
          <cell r="E119">
            <v>10</v>
          </cell>
          <cell r="F119">
            <v>20</v>
          </cell>
          <cell r="G119">
            <v>20</v>
          </cell>
          <cell r="H119">
            <v>20</v>
          </cell>
          <cell r="I119">
            <v>10</v>
          </cell>
          <cell r="J119">
            <v>10</v>
          </cell>
          <cell r="K119">
            <v>10</v>
          </cell>
          <cell r="L119">
            <v>0</v>
          </cell>
          <cell r="M119">
            <v>0</v>
          </cell>
          <cell r="N119">
            <v>0</v>
          </cell>
          <cell r="O119">
            <v>0</v>
          </cell>
          <cell r="P119">
            <v>0</v>
          </cell>
        </row>
        <row r="120">
          <cell r="A120" t="str">
            <v>12|2</v>
          </cell>
          <cell r="B120" t="str">
            <v>2</v>
          </cell>
          <cell r="C120" t="str">
            <v>TERRAPLENAGEM</v>
          </cell>
          <cell r="D120">
            <v>2</v>
          </cell>
          <cell r="E120">
            <v>5</v>
          </cell>
          <cell r="F120">
            <v>10</v>
          </cell>
          <cell r="G120">
            <v>10</v>
          </cell>
          <cell r="H120">
            <v>15</v>
          </cell>
          <cell r="I120">
            <v>15</v>
          </cell>
          <cell r="J120">
            <v>15</v>
          </cell>
          <cell r="K120">
            <v>10</v>
          </cell>
          <cell r="L120">
            <v>10</v>
          </cell>
          <cell r="M120">
            <v>10</v>
          </cell>
          <cell r="N120">
            <v>0</v>
          </cell>
          <cell r="O120">
            <v>0</v>
          </cell>
          <cell r="P120">
            <v>0</v>
          </cell>
        </row>
        <row r="121">
          <cell r="A121" t="str">
            <v>12|3</v>
          </cell>
          <cell r="B121" t="str">
            <v>3</v>
          </cell>
          <cell r="C121" t="str">
            <v>BASE / SUB-BASE</v>
          </cell>
          <cell r="D121">
            <v>3</v>
          </cell>
          <cell r="E121">
            <v>0</v>
          </cell>
          <cell r="F121">
            <v>5</v>
          </cell>
          <cell r="G121">
            <v>10</v>
          </cell>
          <cell r="H121">
            <v>10</v>
          </cell>
          <cell r="I121">
            <v>10</v>
          </cell>
          <cell r="J121">
            <v>15</v>
          </cell>
          <cell r="K121">
            <v>15</v>
          </cell>
          <cell r="L121">
            <v>10</v>
          </cell>
          <cell r="M121">
            <v>10</v>
          </cell>
          <cell r="N121">
            <v>10</v>
          </cell>
          <cell r="O121">
            <v>5</v>
          </cell>
          <cell r="P121">
            <v>0</v>
          </cell>
        </row>
        <row r="122">
          <cell r="A122" t="str">
            <v>12|4</v>
          </cell>
          <cell r="B122" t="str">
            <v>4</v>
          </cell>
          <cell r="C122" t="str">
            <v>REVESTIMENTO</v>
          </cell>
          <cell r="D122">
            <v>4</v>
          </cell>
          <cell r="E122">
            <v>0</v>
          </cell>
          <cell r="F122">
            <v>0</v>
          </cell>
          <cell r="G122">
            <v>5</v>
          </cell>
          <cell r="H122">
            <v>10</v>
          </cell>
          <cell r="I122">
            <v>10</v>
          </cell>
          <cell r="J122">
            <v>10</v>
          </cell>
          <cell r="K122">
            <v>10</v>
          </cell>
          <cell r="L122">
            <v>15</v>
          </cell>
          <cell r="M122">
            <v>10</v>
          </cell>
          <cell r="N122">
            <v>15</v>
          </cell>
          <cell r="O122">
            <v>10</v>
          </cell>
          <cell r="P122">
            <v>5</v>
          </cell>
        </row>
        <row r="123">
          <cell r="A123" t="str">
            <v>12|5</v>
          </cell>
          <cell r="B123" t="str">
            <v>5</v>
          </cell>
          <cell r="C123" t="str">
            <v>MEIO-FIO E SARJETA</v>
          </cell>
          <cell r="D123">
            <v>5</v>
          </cell>
          <cell r="E123">
            <v>0</v>
          </cell>
          <cell r="F123">
            <v>0</v>
          </cell>
          <cell r="G123">
            <v>10</v>
          </cell>
          <cell r="H123">
            <v>10</v>
          </cell>
          <cell r="I123">
            <v>10</v>
          </cell>
          <cell r="J123">
            <v>10</v>
          </cell>
          <cell r="K123">
            <v>10</v>
          </cell>
          <cell r="L123">
            <v>15</v>
          </cell>
          <cell r="M123">
            <v>15</v>
          </cell>
          <cell r="N123">
            <v>10</v>
          </cell>
          <cell r="O123">
            <v>10</v>
          </cell>
          <cell r="P123">
            <v>0</v>
          </cell>
        </row>
        <row r="124">
          <cell r="A124" t="str">
            <v>12|6</v>
          </cell>
          <cell r="B124" t="str">
            <v>6</v>
          </cell>
          <cell r="C124" t="str">
            <v>PAISAGISMO / URBANISMO</v>
          </cell>
          <cell r="D124">
            <v>3</v>
          </cell>
          <cell r="E124">
            <v>0</v>
          </cell>
          <cell r="F124">
            <v>0</v>
          </cell>
          <cell r="G124">
            <v>0</v>
          </cell>
          <cell r="H124">
            <v>5</v>
          </cell>
          <cell r="I124">
            <v>10</v>
          </cell>
          <cell r="J124">
            <v>10</v>
          </cell>
          <cell r="K124">
            <v>10</v>
          </cell>
          <cell r="L124">
            <v>15</v>
          </cell>
          <cell r="M124">
            <v>15</v>
          </cell>
          <cell r="N124">
            <v>15</v>
          </cell>
          <cell r="O124">
            <v>10</v>
          </cell>
          <cell r="P124">
            <v>10</v>
          </cell>
        </row>
        <row r="125">
          <cell r="A125" t="str">
            <v>12|7</v>
          </cell>
          <cell r="B125" t="str">
            <v>7</v>
          </cell>
          <cell r="C125" t="str">
            <v>SINALIZAÇÃO DE TRÂNSITO</v>
          </cell>
          <cell r="D125">
            <v>5</v>
          </cell>
          <cell r="E125">
            <v>0</v>
          </cell>
          <cell r="F125">
            <v>0</v>
          </cell>
          <cell r="G125">
            <v>0</v>
          </cell>
          <cell r="H125">
            <v>5</v>
          </cell>
          <cell r="I125">
            <v>10</v>
          </cell>
          <cell r="J125">
            <v>10</v>
          </cell>
          <cell r="K125">
            <v>15</v>
          </cell>
          <cell r="L125">
            <v>15</v>
          </cell>
          <cell r="M125">
            <v>15</v>
          </cell>
          <cell r="N125">
            <v>10</v>
          </cell>
          <cell r="O125">
            <v>10</v>
          </cell>
          <cell r="P125">
            <v>10</v>
          </cell>
        </row>
        <row r="126">
          <cell r="A126" t="str">
            <v>12|8</v>
          </cell>
          <cell r="B126" t="str">
            <v>8</v>
          </cell>
          <cell r="C126" t="str">
            <v>ILUMINAÇÃO PÚBLICA</v>
          </cell>
          <cell r="D126">
            <v>6</v>
          </cell>
          <cell r="E126">
            <v>0</v>
          </cell>
          <cell r="F126">
            <v>0</v>
          </cell>
          <cell r="G126">
            <v>0</v>
          </cell>
          <cell r="H126">
            <v>10</v>
          </cell>
          <cell r="I126">
            <v>10</v>
          </cell>
          <cell r="J126">
            <v>10</v>
          </cell>
          <cell r="K126">
            <v>20</v>
          </cell>
          <cell r="L126">
            <v>10</v>
          </cell>
          <cell r="M126">
            <v>10</v>
          </cell>
          <cell r="N126">
            <v>10</v>
          </cell>
          <cell r="O126">
            <v>10</v>
          </cell>
          <cell r="P126">
            <v>10</v>
          </cell>
        </row>
        <row r="127">
          <cell r="A127" t="str">
            <v>12|9</v>
          </cell>
          <cell r="B127" t="str">
            <v>9</v>
          </cell>
          <cell r="C127" t="str">
            <v>SERVIÇOS DIVERSOS</v>
          </cell>
          <cell r="D127">
            <v>6</v>
          </cell>
          <cell r="E127">
            <v>5</v>
          </cell>
          <cell r="F127">
            <v>5</v>
          </cell>
          <cell r="G127">
            <v>5</v>
          </cell>
          <cell r="H127">
            <v>5</v>
          </cell>
          <cell r="I127">
            <v>10</v>
          </cell>
          <cell r="J127">
            <v>10</v>
          </cell>
          <cell r="K127">
            <v>10</v>
          </cell>
          <cell r="L127">
            <v>10</v>
          </cell>
          <cell r="M127">
            <v>10</v>
          </cell>
          <cell r="N127">
            <v>10</v>
          </cell>
          <cell r="O127">
            <v>10</v>
          </cell>
          <cell r="P127">
            <v>10</v>
          </cell>
        </row>
        <row r="128">
          <cell r="A128" t="str">
            <v>12|10</v>
          </cell>
          <cell r="B128" t="str">
            <v>10</v>
          </cell>
          <cell r="C128" t="str">
            <v>DRENAGEM</v>
          </cell>
          <cell r="D128">
            <v>0</v>
          </cell>
          <cell r="E128">
            <v>10</v>
          </cell>
          <cell r="F128">
            <v>15</v>
          </cell>
          <cell r="G128">
            <v>10</v>
          </cell>
          <cell r="H128">
            <v>10</v>
          </cell>
          <cell r="I128">
            <v>10</v>
          </cell>
          <cell r="J128">
            <v>10</v>
          </cell>
          <cell r="K128">
            <v>10</v>
          </cell>
          <cell r="L128">
            <v>10</v>
          </cell>
          <cell r="M128">
            <v>10</v>
          </cell>
          <cell r="N128">
            <v>5</v>
          </cell>
          <cell r="O128">
            <v>0</v>
          </cell>
          <cell r="P128">
            <v>0</v>
          </cell>
        </row>
        <row r="129">
          <cell r="A129" t="str">
            <v>12|11</v>
          </cell>
          <cell r="B129" t="str">
            <v>11</v>
          </cell>
          <cell r="C129" t="str">
            <v>ENSAIOS TECNOLÓGICOS</v>
          </cell>
          <cell r="D129">
            <v>0</v>
          </cell>
          <cell r="E129">
            <v>1</v>
          </cell>
          <cell r="F129">
            <v>1</v>
          </cell>
          <cell r="G129">
            <v>10</v>
          </cell>
          <cell r="H129">
            <v>10</v>
          </cell>
          <cell r="I129">
            <v>15</v>
          </cell>
          <cell r="J129">
            <v>15</v>
          </cell>
          <cell r="K129">
            <v>15</v>
          </cell>
          <cell r="L129">
            <v>15</v>
          </cell>
          <cell r="M129">
            <v>5</v>
          </cell>
          <cell r="N129">
            <v>3</v>
          </cell>
          <cell r="O129">
            <v>5</v>
          </cell>
          <cell r="P129">
            <v>5</v>
          </cell>
        </row>
      </sheetData>
      <sheetData sheetId="1"/>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55"/>
  <sheetViews>
    <sheetView showZeros="0" tabSelected="1" topLeftCell="B13" zoomScale="85" zoomScaleNormal="85" workbookViewId="0">
      <selection activeCell="Q55" sqref="B1:T55"/>
    </sheetView>
  </sheetViews>
  <sheetFormatPr defaultColWidth="10.6640625" defaultRowHeight="12.75" x14ac:dyDescent="0.2"/>
  <cols>
    <col min="1" max="1" width="5" style="35" hidden="1" customWidth="1"/>
    <col min="2" max="2" width="15.5" style="35" customWidth="1"/>
    <col min="3" max="3" width="26.1640625" style="35" customWidth="1"/>
    <col min="4" max="4" width="17.6640625" style="35" customWidth="1"/>
    <col min="5" max="5" width="3.83203125" style="35" customWidth="1"/>
    <col min="6" max="15" width="12.5" style="35" customWidth="1"/>
    <col min="16" max="17" width="13.83203125" style="35" customWidth="1"/>
    <col min="18" max="18" width="8.33203125" style="35" bestFit="1" customWidth="1"/>
    <col min="19" max="19" width="14" style="35" customWidth="1"/>
    <col min="20" max="20" width="8.5" style="35" customWidth="1"/>
    <col min="21" max="22" width="0.6640625" style="35" customWidth="1"/>
    <col min="23" max="259" width="10.6640625" style="35"/>
    <col min="260" max="260" width="13.1640625" style="35" customWidth="1"/>
    <col min="261" max="261" width="79" style="35" customWidth="1"/>
    <col min="262" max="262" width="3.83203125" style="35" customWidth="1"/>
    <col min="263" max="275" width="12.5" style="35" customWidth="1"/>
    <col min="276" max="276" width="8.5" style="35" customWidth="1"/>
    <col min="277" max="515" width="10.6640625" style="35"/>
    <col min="516" max="516" width="13.1640625" style="35" customWidth="1"/>
    <col min="517" max="517" width="79" style="35" customWidth="1"/>
    <col min="518" max="518" width="3.83203125" style="35" customWidth="1"/>
    <col min="519" max="531" width="12.5" style="35" customWidth="1"/>
    <col min="532" max="532" width="8.5" style="35" customWidth="1"/>
    <col min="533" max="771" width="10.6640625" style="35"/>
    <col min="772" max="772" width="13.1640625" style="35" customWidth="1"/>
    <col min="773" max="773" width="79" style="35" customWidth="1"/>
    <col min="774" max="774" width="3.83203125" style="35" customWidth="1"/>
    <col min="775" max="787" width="12.5" style="35" customWidth="1"/>
    <col min="788" max="788" width="8.5" style="35" customWidth="1"/>
    <col min="789" max="1027" width="10.6640625" style="35"/>
    <col min="1028" max="1028" width="13.1640625" style="35" customWidth="1"/>
    <col min="1029" max="1029" width="79" style="35" customWidth="1"/>
    <col min="1030" max="1030" width="3.83203125" style="35" customWidth="1"/>
    <col min="1031" max="1043" width="12.5" style="35" customWidth="1"/>
    <col min="1044" max="1044" width="8.5" style="35" customWidth="1"/>
    <col min="1045" max="1283" width="10.6640625" style="35"/>
    <col min="1284" max="1284" width="13.1640625" style="35" customWidth="1"/>
    <col min="1285" max="1285" width="79" style="35" customWidth="1"/>
    <col min="1286" max="1286" width="3.83203125" style="35" customWidth="1"/>
    <col min="1287" max="1299" width="12.5" style="35" customWidth="1"/>
    <col min="1300" max="1300" width="8.5" style="35" customWidth="1"/>
    <col min="1301" max="1539" width="10.6640625" style="35"/>
    <col min="1540" max="1540" width="13.1640625" style="35" customWidth="1"/>
    <col min="1541" max="1541" width="79" style="35" customWidth="1"/>
    <col min="1542" max="1542" width="3.83203125" style="35" customWidth="1"/>
    <col min="1543" max="1555" width="12.5" style="35" customWidth="1"/>
    <col min="1556" max="1556" width="8.5" style="35" customWidth="1"/>
    <col min="1557" max="1795" width="10.6640625" style="35"/>
    <col min="1796" max="1796" width="13.1640625" style="35" customWidth="1"/>
    <col min="1797" max="1797" width="79" style="35" customWidth="1"/>
    <col min="1798" max="1798" width="3.83203125" style="35" customWidth="1"/>
    <col min="1799" max="1811" width="12.5" style="35" customWidth="1"/>
    <col min="1812" max="1812" width="8.5" style="35" customWidth="1"/>
    <col min="1813" max="2051" width="10.6640625" style="35"/>
    <col min="2052" max="2052" width="13.1640625" style="35" customWidth="1"/>
    <col min="2053" max="2053" width="79" style="35" customWidth="1"/>
    <col min="2054" max="2054" width="3.83203125" style="35" customWidth="1"/>
    <col min="2055" max="2067" width="12.5" style="35" customWidth="1"/>
    <col min="2068" max="2068" width="8.5" style="35" customWidth="1"/>
    <col min="2069" max="2307" width="10.6640625" style="35"/>
    <col min="2308" max="2308" width="13.1640625" style="35" customWidth="1"/>
    <col min="2309" max="2309" width="79" style="35" customWidth="1"/>
    <col min="2310" max="2310" width="3.83203125" style="35" customWidth="1"/>
    <col min="2311" max="2323" width="12.5" style="35" customWidth="1"/>
    <col min="2324" max="2324" width="8.5" style="35" customWidth="1"/>
    <col min="2325" max="2563" width="10.6640625" style="35"/>
    <col min="2564" max="2564" width="13.1640625" style="35" customWidth="1"/>
    <col min="2565" max="2565" width="79" style="35" customWidth="1"/>
    <col min="2566" max="2566" width="3.83203125" style="35" customWidth="1"/>
    <col min="2567" max="2579" width="12.5" style="35" customWidth="1"/>
    <col min="2580" max="2580" width="8.5" style="35" customWidth="1"/>
    <col min="2581" max="2819" width="10.6640625" style="35"/>
    <col min="2820" max="2820" width="13.1640625" style="35" customWidth="1"/>
    <col min="2821" max="2821" width="79" style="35" customWidth="1"/>
    <col min="2822" max="2822" width="3.83203125" style="35" customWidth="1"/>
    <col min="2823" max="2835" width="12.5" style="35" customWidth="1"/>
    <col min="2836" max="2836" width="8.5" style="35" customWidth="1"/>
    <col min="2837" max="3075" width="10.6640625" style="35"/>
    <col min="3076" max="3076" width="13.1640625" style="35" customWidth="1"/>
    <col min="3077" max="3077" width="79" style="35" customWidth="1"/>
    <col min="3078" max="3078" width="3.83203125" style="35" customWidth="1"/>
    <col min="3079" max="3091" width="12.5" style="35" customWidth="1"/>
    <col min="3092" max="3092" width="8.5" style="35" customWidth="1"/>
    <col min="3093" max="3331" width="10.6640625" style="35"/>
    <col min="3332" max="3332" width="13.1640625" style="35" customWidth="1"/>
    <col min="3333" max="3333" width="79" style="35" customWidth="1"/>
    <col min="3334" max="3334" width="3.83203125" style="35" customWidth="1"/>
    <col min="3335" max="3347" width="12.5" style="35" customWidth="1"/>
    <col min="3348" max="3348" width="8.5" style="35" customWidth="1"/>
    <col min="3349" max="3587" width="10.6640625" style="35"/>
    <col min="3588" max="3588" width="13.1640625" style="35" customWidth="1"/>
    <col min="3589" max="3589" width="79" style="35" customWidth="1"/>
    <col min="3590" max="3590" width="3.83203125" style="35" customWidth="1"/>
    <col min="3591" max="3603" width="12.5" style="35" customWidth="1"/>
    <col min="3604" max="3604" width="8.5" style="35" customWidth="1"/>
    <col min="3605" max="3843" width="10.6640625" style="35"/>
    <col min="3844" max="3844" width="13.1640625" style="35" customWidth="1"/>
    <col min="3845" max="3845" width="79" style="35" customWidth="1"/>
    <col min="3846" max="3846" width="3.83203125" style="35" customWidth="1"/>
    <col min="3847" max="3859" width="12.5" style="35" customWidth="1"/>
    <col min="3860" max="3860" width="8.5" style="35" customWidth="1"/>
    <col min="3861" max="4099" width="10.6640625" style="35"/>
    <col min="4100" max="4100" width="13.1640625" style="35" customWidth="1"/>
    <col min="4101" max="4101" width="79" style="35" customWidth="1"/>
    <col min="4102" max="4102" width="3.83203125" style="35" customWidth="1"/>
    <col min="4103" max="4115" width="12.5" style="35" customWidth="1"/>
    <col min="4116" max="4116" width="8.5" style="35" customWidth="1"/>
    <col min="4117" max="4355" width="10.6640625" style="35"/>
    <col min="4356" max="4356" width="13.1640625" style="35" customWidth="1"/>
    <col min="4357" max="4357" width="79" style="35" customWidth="1"/>
    <col min="4358" max="4358" width="3.83203125" style="35" customWidth="1"/>
    <col min="4359" max="4371" width="12.5" style="35" customWidth="1"/>
    <col min="4372" max="4372" width="8.5" style="35" customWidth="1"/>
    <col min="4373" max="4611" width="10.6640625" style="35"/>
    <col min="4612" max="4612" width="13.1640625" style="35" customWidth="1"/>
    <col min="4613" max="4613" width="79" style="35" customWidth="1"/>
    <col min="4614" max="4614" width="3.83203125" style="35" customWidth="1"/>
    <col min="4615" max="4627" width="12.5" style="35" customWidth="1"/>
    <col min="4628" max="4628" width="8.5" style="35" customWidth="1"/>
    <col min="4629" max="4867" width="10.6640625" style="35"/>
    <col min="4868" max="4868" width="13.1640625" style="35" customWidth="1"/>
    <col min="4869" max="4869" width="79" style="35" customWidth="1"/>
    <col min="4870" max="4870" width="3.83203125" style="35" customWidth="1"/>
    <col min="4871" max="4883" width="12.5" style="35" customWidth="1"/>
    <col min="4884" max="4884" width="8.5" style="35" customWidth="1"/>
    <col min="4885" max="5123" width="10.6640625" style="35"/>
    <col min="5124" max="5124" width="13.1640625" style="35" customWidth="1"/>
    <col min="5125" max="5125" width="79" style="35" customWidth="1"/>
    <col min="5126" max="5126" width="3.83203125" style="35" customWidth="1"/>
    <col min="5127" max="5139" width="12.5" style="35" customWidth="1"/>
    <col min="5140" max="5140" width="8.5" style="35" customWidth="1"/>
    <col min="5141" max="5379" width="10.6640625" style="35"/>
    <col min="5380" max="5380" width="13.1640625" style="35" customWidth="1"/>
    <col min="5381" max="5381" width="79" style="35" customWidth="1"/>
    <col min="5382" max="5382" width="3.83203125" style="35" customWidth="1"/>
    <col min="5383" max="5395" width="12.5" style="35" customWidth="1"/>
    <col min="5396" max="5396" width="8.5" style="35" customWidth="1"/>
    <col min="5397" max="5635" width="10.6640625" style="35"/>
    <col min="5636" max="5636" width="13.1640625" style="35" customWidth="1"/>
    <col min="5637" max="5637" width="79" style="35" customWidth="1"/>
    <col min="5638" max="5638" width="3.83203125" style="35" customWidth="1"/>
    <col min="5639" max="5651" width="12.5" style="35" customWidth="1"/>
    <col min="5652" max="5652" width="8.5" style="35" customWidth="1"/>
    <col min="5653" max="5891" width="10.6640625" style="35"/>
    <col min="5892" max="5892" width="13.1640625" style="35" customWidth="1"/>
    <col min="5893" max="5893" width="79" style="35" customWidth="1"/>
    <col min="5894" max="5894" width="3.83203125" style="35" customWidth="1"/>
    <col min="5895" max="5907" width="12.5" style="35" customWidth="1"/>
    <col min="5908" max="5908" width="8.5" style="35" customWidth="1"/>
    <col min="5909" max="6147" width="10.6640625" style="35"/>
    <col min="6148" max="6148" width="13.1640625" style="35" customWidth="1"/>
    <col min="6149" max="6149" width="79" style="35" customWidth="1"/>
    <col min="6150" max="6150" width="3.83203125" style="35" customWidth="1"/>
    <col min="6151" max="6163" width="12.5" style="35" customWidth="1"/>
    <col min="6164" max="6164" width="8.5" style="35" customWidth="1"/>
    <col min="6165" max="6403" width="10.6640625" style="35"/>
    <col min="6404" max="6404" width="13.1640625" style="35" customWidth="1"/>
    <col min="6405" max="6405" width="79" style="35" customWidth="1"/>
    <col min="6406" max="6406" width="3.83203125" style="35" customWidth="1"/>
    <col min="6407" max="6419" width="12.5" style="35" customWidth="1"/>
    <col min="6420" max="6420" width="8.5" style="35" customWidth="1"/>
    <col min="6421" max="6659" width="10.6640625" style="35"/>
    <col min="6660" max="6660" width="13.1640625" style="35" customWidth="1"/>
    <col min="6661" max="6661" width="79" style="35" customWidth="1"/>
    <col min="6662" max="6662" width="3.83203125" style="35" customWidth="1"/>
    <col min="6663" max="6675" width="12.5" style="35" customWidth="1"/>
    <col min="6676" max="6676" width="8.5" style="35" customWidth="1"/>
    <col min="6677" max="6915" width="10.6640625" style="35"/>
    <col min="6916" max="6916" width="13.1640625" style="35" customWidth="1"/>
    <col min="6917" max="6917" width="79" style="35" customWidth="1"/>
    <col min="6918" max="6918" width="3.83203125" style="35" customWidth="1"/>
    <col min="6919" max="6931" width="12.5" style="35" customWidth="1"/>
    <col min="6932" max="6932" width="8.5" style="35" customWidth="1"/>
    <col min="6933" max="7171" width="10.6640625" style="35"/>
    <col min="7172" max="7172" width="13.1640625" style="35" customWidth="1"/>
    <col min="7173" max="7173" width="79" style="35" customWidth="1"/>
    <col min="7174" max="7174" width="3.83203125" style="35" customWidth="1"/>
    <col min="7175" max="7187" width="12.5" style="35" customWidth="1"/>
    <col min="7188" max="7188" width="8.5" style="35" customWidth="1"/>
    <col min="7189" max="7427" width="10.6640625" style="35"/>
    <col min="7428" max="7428" width="13.1640625" style="35" customWidth="1"/>
    <col min="7429" max="7429" width="79" style="35" customWidth="1"/>
    <col min="7430" max="7430" width="3.83203125" style="35" customWidth="1"/>
    <col min="7431" max="7443" width="12.5" style="35" customWidth="1"/>
    <col min="7444" max="7444" width="8.5" style="35" customWidth="1"/>
    <col min="7445" max="7683" width="10.6640625" style="35"/>
    <col min="7684" max="7684" width="13.1640625" style="35" customWidth="1"/>
    <col min="7685" max="7685" width="79" style="35" customWidth="1"/>
    <col min="7686" max="7686" width="3.83203125" style="35" customWidth="1"/>
    <col min="7687" max="7699" width="12.5" style="35" customWidth="1"/>
    <col min="7700" max="7700" width="8.5" style="35" customWidth="1"/>
    <col min="7701" max="7939" width="10.6640625" style="35"/>
    <col min="7940" max="7940" width="13.1640625" style="35" customWidth="1"/>
    <col min="7941" max="7941" width="79" style="35" customWidth="1"/>
    <col min="7942" max="7942" width="3.83203125" style="35" customWidth="1"/>
    <col min="7943" max="7955" width="12.5" style="35" customWidth="1"/>
    <col min="7956" max="7956" width="8.5" style="35" customWidth="1"/>
    <col min="7957" max="8195" width="10.6640625" style="35"/>
    <col min="8196" max="8196" width="13.1640625" style="35" customWidth="1"/>
    <col min="8197" max="8197" width="79" style="35" customWidth="1"/>
    <col min="8198" max="8198" width="3.83203125" style="35" customWidth="1"/>
    <col min="8199" max="8211" width="12.5" style="35" customWidth="1"/>
    <col min="8212" max="8212" width="8.5" style="35" customWidth="1"/>
    <col min="8213" max="8451" width="10.6640625" style="35"/>
    <col min="8452" max="8452" width="13.1640625" style="35" customWidth="1"/>
    <col min="8453" max="8453" width="79" style="35" customWidth="1"/>
    <col min="8454" max="8454" width="3.83203125" style="35" customWidth="1"/>
    <col min="8455" max="8467" width="12.5" style="35" customWidth="1"/>
    <col min="8468" max="8468" width="8.5" style="35" customWidth="1"/>
    <col min="8469" max="8707" width="10.6640625" style="35"/>
    <col min="8708" max="8708" width="13.1640625" style="35" customWidth="1"/>
    <col min="8709" max="8709" width="79" style="35" customWidth="1"/>
    <col min="8710" max="8710" width="3.83203125" style="35" customWidth="1"/>
    <col min="8711" max="8723" width="12.5" style="35" customWidth="1"/>
    <col min="8724" max="8724" width="8.5" style="35" customWidth="1"/>
    <col min="8725" max="8963" width="10.6640625" style="35"/>
    <col min="8964" max="8964" width="13.1640625" style="35" customWidth="1"/>
    <col min="8965" max="8965" width="79" style="35" customWidth="1"/>
    <col min="8966" max="8966" width="3.83203125" style="35" customWidth="1"/>
    <col min="8967" max="8979" width="12.5" style="35" customWidth="1"/>
    <col min="8980" max="8980" width="8.5" style="35" customWidth="1"/>
    <col min="8981" max="9219" width="10.6640625" style="35"/>
    <col min="9220" max="9220" width="13.1640625" style="35" customWidth="1"/>
    <col min="9221" max="9221" width="79" style="35" customWidth="1"/>
    <col min="9222" max="9222" width="3.83203125" style="35" customWidth="1"/>
    <col min="9223" max="9235" width="12.5" style="35" customWidth="1"/>
    <col min="9236" max="9236" width="8.5" style="35" customWidth="1"/>
    <col min="9237" max="9475" width="10.6640625" style="35"/>
    <col min="9476" max="9476" width="13.1640625" style="35" customWidth="1"/>
    <col min="9477" max="9477" width="79" style="35" customWidth="1"/>
    <col min="9478" max="9478" width="3.83203125" style="35" customWidth="1"/>
    <col min="9479" max="9491" width="12.5" style="35" customWidth="1"/>
    <col min="9492" max="9492" width="8.5" style="35" customWidth="1"/>
    <col min="9493" max="9731" width="10.6640625" style="35"/>
    <col min="9732" max="9732" width="13.1640625" style="35" customWidth="1"/>
    <col min="9733" max="9733" width="79" style="35" customWidth="1"/>
    <col min="9734" max="9734" width="3.83203125" style="35" customWidth="1"/>
    <col min="9735" max="9747" width="12.5" style="35" customWidth="1"/>
    <col min="9748" max="9748" width="8.5" style="35" customWidth="1"/>
    <col min="9749" max="9987" width="10.6640625" style="35"/>
    <col min="9988" max="9988" width="13.1640625" style="35" customWidth="1"/>
    <col min="9989" max="9989" width="79" style="35" customWidth="1"/>
    <col min="9990" max="9990" width="3.83203125" style="35" customWidth="1"/>
    <col min="9991" max="10003" width="12.5" style="35" customWidth="1"/>
    <col min="10004" max="10004" width="8.5" style="35" customWidth="1"/>
    <col min="10005" max="10243" width="10.6640625" style="35"/>
    <col min="10244" max="10244" width="13.1640625" style="35" customWidth="1"/>
    <col min="10245" max="10245" width="79" style="35" customWidth="1"/>
    <col min="10246" max="10246" width="3.83203125" style="35" customWidth="1"/>
    <col min="10247" max="10259" width="12.5" style="35" customWidth="1"/>
    <col min="10260" max="10260" width="8.5" style="35" customWidth="1"/>
    <col min="10261" max="10499" width="10.6640625" style="35"/>
    <col min="10500" max="10500" width="13.1640625" style="35" customWidth="1"/>
    <col min="10501" max="10501" width="79" style="35" customWidth="1"/>
    <col min="10502" max="10502" width="3.83203125" style="35" customWidth="1"/>
    <col min="10503" max="10515" width="12.5" style="35" customWidth="1"/>
    <col min="10516" max="10516" width="8.5" style="35" customWidth="1"/>
    <col min="10517" max="10755" width="10.6640625" style="35"/>
    <col min="10756" max="10756" width="13.1640625" style="35" customWidth="1"/>
    <col min="10757" max="10757" width="79" style="35" customWidth="1"/>
    <col min="10758" max="10758" width="3.83203125" style="35" customWidth="1"/>
    <col min="10759" max="10771" width="12.5" style="35" customWidth="1"/>
    <col min="10772" max="10772" width="8.5" style="35" customWidth="1"/>
    <col min="10773" max="11011" width="10.6640625" style="35"/>
    <col min="11012" max="11012" width="13.1640625" style="35" customWidth="1"/>
    <col min="11013" max="11013" width="79" style="35" customWidth="1"/>
    <col min="11014" max="11014" width="3.83203125" style="35" customWidth="1"/>
    <col min="11015" max="11027" width="12.5" style="35" customWidth="1"/>
    <col min="11028" max="11028" width="8.5" style="35" customWidth="1"/>
    <col min="11029" max="11267" width="10.6640625" style="35"/>
    <col min="11268" max="11268" width="13.1640625" style="35" customWidth="1"/>
    <col min="11269" max="11269" width="79" style="35" customWidth="1"/>
    <col min="11270" max="11270" width="3.83203125" style="35" customWidth="1"/>
    <col min="11271" max="11283" width="12.5" style="35" customWidth="1"/>
    <col min="11284" max="11284" width="8.5" style="35" customWidth="1"/>
    <col min="11285" max="11523" width="10.6640625" style="35"/>
    <col min="11524" max="11524" width="13.1640625" style="35" customWidth="1"/>
    <col min="11525" max="11525" width="79" style="35" customWidth="1"/>
    <col min="11526" max="11526" width="3.83203125" style="35" customWidth="1"/>
    <col min="11527" max="11539" width="12.5" style="35" customWidth="1"/>
    <col min="11540" max="11540" width="8.5" style="35" customWidth="1"/>
    <col min="11541" max="11779" width="10.6640625" style="35"/>
    <col min="11780" max="11780" width="13.1640625" style="35" customWidth="1"/>
    <col min="11781" max="11781" width="79" style="35" customWidth="1"/>
    <col min="11782" max="11782" width="3.83203125" style="35" customWidth="1"/>
    <col min="11783" max="11795" width="12.5" style="35" customWidth="1"/>
    <col min="11796" max="11796" width="8.5" style="35" customWidth="1"/>
    <col min="11797" max="12035" width="10.6640625" style="35"/>
    <col min="12036" max="12036" width="13.1640625" style="35" customWidth="1"/>
    <col min="12037" max="12037" width="79" style="35" customWidth="1"/>
    <col min="12038" max="12038" width="3.83203125" style="35" customWidth="1"/>
    <col min="12039" max="12051" width="12.5" style="35" customWidth="1"/>
    <col min="12052" max="12052" width="8.5" style="35" customWidth="1"/>
    <col min="12053" max="12291" width="10.6640625" style="35"/>
    <col min="12292" max="12292" width="13.1640625" style="35" customWidth="1"/>
    <col min="12293" max="12293" width="79" style="35" customWidth="1"/>
    <col min="12294" max="12294" width="3.83203125" style="35" customWidth="1"/>
    <col min="12295" max="12307" width="12.5" style="35" customWidth="1"/>
    <col min="12308" max="12308" width="8.5" style="35" customWidth="1"/>
    <col min="12309" max="12547" width="10.6640625" style="35"/>
    <col min="12548" max="12548" width="13.1640625" style="35" customWidth="1"/>
    <col min="12549" max="12549" width="79" style="35" customWidth="1"/>
    <col min="12550" max="12550" width="3.83203125" style="35" customWidth="1"/>
    <col min="12551" max="12563" width="12.5" style="35" customWidth="1"/>
    <col min="12564" max="12564" width="8.5" style="35" customWidth="1"/>
    <col min="12565" max="12803" width="10.6640625" style="35"/>
    <col min="12804" max="12804" width="13.1640625" style="35" customWidth="1"/>
    <col min="12805" max="12805" width="79" style="35" customWidth="1"/>
    <col min="12806" max="12806" width="3.83203125" style="35" customWidth="1"/>
    <col min="12807" max="12819" width="12.5" style="35" customWidth="1"/>
    <col min="12820" max="12820" width="8.5" style="35" customWidth="1"/>
    <col min="12821" max="13059" width="10.6640625" style="35"/>
    <col min="13060" max="13060" width="13.1640625" style="35" customWidth="1"/>
    <col min="13061" max="13061" width="79" style="35" customWidth="1"/>
    <col min="13062" max="13062" width="3.83203125" style="35" customWidth="1"/>
    <col min="13063" max="13075" width="12.5" style="35" customWidth="1"/>
    <col min="13076" max="13076" width="8.5" style="35" customWidth="1"/>
    <col min="13077" max="13315" width="10.6640625" style="35"/>
    <col min="13316" max="13316" width="13.1640625" style="35" customWidth="1"/>
    <col min="13317" max="13317" width="79" style="35" customWidth="1"/>
    <col min="13318" max="13318" width="3.83203125" style="35" customWidth="1"/>
    <col min="13319" max="13331" width="12.5" style="35" customWidth="1"/>
    <col min="13332" max="13332" width="8.5" style="35" customWidth="1"/>
    <col min="13333" max="13571" width="10.6640625" style="35"/>
    <col min="13572" max="13572" width="13.1640625" style="35" customWidth="1"/>
    <col min="13573" max="13573" width="79" style="35" customWidth="1"/>
    <col min="13574" max="13574" width="3.83203125" style="35" customWidth="1"/>
    <col min="13575" max="13587" width="12.5" style="35" customWidth="1"/>
    <col min="13588" max="13588" width="8.5" style="35" customWidth="1"/>
    <col min="13589" max="13827" width="10.6640625" style="35"/>
    <col min="13828" max="13828" width="13.1640625" style="35" customWidth="1"/>
    <col min="13829" max="13829" width="79" style="35" customWidth="1"/>
    <col min="13830" max="13830" width="3.83203125" style="35" customWidth="1"/>
    <col min="13831" max="13843" width="12.5" style="35" customWidth="1"/>
    <col min="13844" max="13844" width="8.5" style="35" customWidth="1"/>
    <col min="13845" max="14083" width="10.6640625" style="35"/>
    <col min="14084" max="14084" width="13.1640625" style="35" customWidth="1"/>
    <col min="14085" max="14085" width="79" style="35" customWidth="1"/>
    <col min="14086" max="14086" width="3.83203125" style="35" customWidth="1"/>
    <col min="14087" max="14099" width="12.5" style="35" customWidth="1"/>
    <col min="14100" max="14100" width="8.5" style="35" customWidth="1"/>
    <col min="14101" max="14339" width="10.6640625" style="35"/>
    <col min="14340" max="14340" width="13.1640625" style="35" customWidth="1"/>
    <col min="14341" max="14341" width="79" style="35" customWidth="1"/>
    <col min="14342" max="14342" width="3.83203125" style="35" customWidth="1"/>
    <col min="14343" max="14355" width="12.5" style="35" customWidth="1"/>
    <col min="14356" max="14356" width="8.5" style="35" customWidth="1"/>
    <col min="14357" max="14595" width="10.6640625" style="35"/>
    <col min="14596" max="14596" width="13.1640625" style="35" customWidth="1"/>
    <col min="14597" max="14597" width="79" style="35" customWidth="1"/>
    <col min="14598" max="14598" width="3.83203125" style="35" customWidth="1"/>
    <col min="14599" max="14611" width="12.5" style="35" customWidth="1"/>
    <col min="14612" max="14612" width="8.5" style="35" customWidth="1"/>
    <col min="14613" max="14851" width="10.6640625" style="35"/>
    <col min="14852" max="14852" width="13.1640625" style="35" customWidth="1"/>
    <col min="14853" max="14853" width="79" style="35" customWidth="1"/>
    <col min="14854" max="14854" width="3.83203125" style="35" customWidth="1"/>
    <col min="14855" max="14867" width="12.5" style="35" customWidth="1"/>
    <col min="14868" max="14868" width="8.5" style="35" customWidth="1"/>
    <col min="14869" max="15107" width="10.6640625" style="35"/>
    <col min="15108" max="15108" width="13.1640625" style="35" customWidth="1"/>
    <col min="15109" max="15109" width="79" style="35" customWidth="1"/>
    <col min="15110" max="15110" width="3.83203125" style="35" customWidth="1"/>
    <col min="15111" max="15123" width="12.5" style="35" customWidth="1"/>
    <col min="15124" max="15124" width="8.5" style="35" customWidth="1"/>
    <col min="15125" max="15363" width="10.6640625" style="35"/>
    <col min="15364" max="15364" width="13.1640625" style="35" customWidth="1"/>
    <col min="15365" max="15365" width="79" style="35" customWidth="1"/>
    <col min="15366" max="15366" width="3.83203125" style="35" customWidth="1"/>
    <col min="15367" max="15379" width="12.5" style="35" customWidth="1"/>
    <col min="15380" max="15380" width="8.5" style="35" customWidth="1"/>
    <col min="15381" max="15619" width="10.6640625" style="35"/>
    <col min="15620" max="15620" width="13.1640625" style="35" customWidth="1"/>
    <col min="15621" max="15621" width="79" style="35" customWidth="1"/>
    <col min="15622" max="15622" width="3.83203125" style="35" customWidth="1"/>
    <col min="15623" max="15635" width="12.5" style="35" customWidth="1"/>
    <col min="15636" max="15636" width="8.5" style="35" customWidth="1"/>
    <col min="15637" max="15875" width="10.6640625" style="35"/>
    <col min="15876" max="15876" width="13.1640625" style="35" customWidth="1"/>
    <col min="15877" max="15877" width="79" style="35" customWidth="1"/>
    <col min="15878" max="15878" width="3.83203125" style="35" customWidth="1"/>
    <col min="15879" max="15891" width="12.5" style="35" customWidth="1"/>
    <col min="15892" max="15892" width="8.5" style="35" customWidth="1"/>
    <col min="15893" max="16131" width="10.6640625" style="35"/>
    <col min="16132" max="16132" width="13.1640625" style="35" customWidth="1"/>
    <col min="16133" max="16133" width="79" style="35" customWidth="1"/>
    <col min="16134" max="16134" width="3.83203125" style="35" customWidth="1"/>
    <col min="16135" max="16147" width="12.5" style="35" customWidth="1"/>
    <col min="16148" max="16148" width="8.5" style="35" customWidth="1"/>
    <col min="16149" max="16384" width="10.6640625" style="35"/>
  </cols>
  <sheetData>
    <row r="1" spans="1:24" ht="26.25" x14ac:dyDescent="0.3">
      <c r="A1" s="27"/>
      <c r="B1" s="213"/>
      <c r="C1" s="28"/>
      <c r="D1" s="28"/>
      <c r="E1" s="29"/>
      <c r="F1" s="30"/>
      <c r="G1" s="30"/>
      <c r="H1" s="31"/>
      <c r="I1" s="31"/>
      <c r="J1" s="31"/>
      <c r="K1" s="32" t="s">
        <v>79</v>
      </c>
      <c r="L1" s="31"/>
      <c r="M1" s="31"/>
      <c r="N1" s="33"/>
      <c r="O1" s="33"/>
      <c r="P1" s="31"/>
      <c r="Q1" s="31"/>
      <c r="R1" s="31"/>
      <c r="S1" s="31"/>
      <c r="T1" s="34"/>
    </row>
    <row r="2" spans="1:24" x14ac:dyDescent="0.2">
      <c r="A2" s="27"/>
      <c r="B2" s="36" t="s">
        <v>8</v>
      </c>
      <c r="C2" s="37" t="s">
        <v>72</v>
      </c>
      <c r="D2" s="38"/>
      <c r="E2" s="38"/>
      <c r="F2" s="39" t="s">
        <v>9</v>
      </c>
      <c r="G2" s="40">
        <v>29</v>
      </c>
      <c r="H2" s="41" t="s">
        <v>80</v>
      </c>
      <c r="I2" s="42"/>
      <c r="J2" s="41" t="s">
        <v>81</v>
      </c>
      <c r="K2" s="42"/>
      <c r="L2" s="41" t="s">
        <v>82</v>
      </c>
      <c r="M2" s="43"/>
      <c r="N2" s="44"/>
      <c r="O2" s="42"/>
      <c r="P2" s="45" t="s">
        <v>83</v>
      </c>
      <c r="Q2" s="46"/>
      <c r="R2" s="46"/>
      <c r="S2" s="47">
        <v>3500000</v>
      </c>
      <c r="T2" s="48">
        <f>IF(S4=0,0,S2/S4)</f>
        <v>0.9982368741034835</v>
      </c>
    </row>
    <row r="3" spans="1:24" ht="15" customHeight="1" thickBot="1" x14ac:dyDescent="0.25">
      <c r="A3" s="27"/>
      <c r="B3" s="49" t="s">
        <v>84</v>
      </c>
      <c r="C3" s="50" t="s">
        <v>62</v>
      </c>
      <c r="D3" s="51"/>
      <c r="E3" s="52"/>
      <c r="F3" s="53" t="s">
        <v>10</v>
      </c>
      <c r="G3" s="54">
        <v>1</v>
      </c>
      <c r="H3" s="55" t="s">
        <v>85</v>
      </c>
      <c r="I3" s="56">
        <f ca="1">TODAY()</f>
        <v>43424</v>
      </c>
      <c r="J3" s="55" t="s">
        <v>86</v>
      </c>
      <c r="K3" s="57">
        <f>80-10</f>
        <v>70</v>
      </c>
      <c r="L3" s="55" t="s">
        <v>85</v>
      </c>
      <c r="M3" s="58">
        <f ca="1">I3+K3+10</f>
        <v>43504</v>
      </c>
      <c r="N3" s="55"/>
      <c r="O3" s="59"/>
      <c r="P3" s="60" t="s">
        <v>87</v>
      </c>
      <c r="Q3" s="61"/>
      <c r="R3" s="62"/>
      <c r="S3" s="63">
        <f>S21-S2</f>
        <v>6181.839999999851</v>
      </c>
      <c r="T3" s="64">
        <f>IF(S3=0,0,1-T2)</f>
        <v>1.7631258965165042E-3</v>
      </c>
    </row>
    <row r="4" spans="1:24" ht="18.75" thickBot="1" x14ac:dyDescent="0.3">
      <c r="A4" s="27"/>
      <c r="B4" s="65" t="s">
        <v>88</v>
      </c>
      <c r="C4" s="66"/>
      <c r="D4" s="67"/>
      <c r="E4" s="68" t="s">
        <v>43</v>
      </c>
      <c r="F4" s="69"/>
      <c r="G4" s="69"/>
      <c r="H4" s="69"/>
      <c r="I4" s="69"/>
      <c r="J4" s="69"/>
      <c r="K4" s="69"/>
      <c r="L4" s="69"/>
      <c r="M4" s="69"/>
      <c r="N4" s="69"/>
      <c r="O4" s="69"/>
      <c r="P4" s="70" t="s">
        <v>89</v>
      </c>
      <c r="Q4" s="71"/>
      <c r="R4" s="71"/>
      <c r="S4" s="72">
        <f>SUM(S2:S3)</f>
        <v>3506181.84</v>
      </c>
      <c r="T4" s="73">
        <f>SUM(T2:T3)</f>
        <v>1</v>
      </c>
    </row>
    <row r="5" spans="1:24" ht="12.75" customHeight="1" thickBot="1" x14ac:dyDescent="0.25">
      <c r="A5" s="27"/>
      <c r="B5" s="74" t="s">
        <v>44</v>
      </c>
      <c r="C5" s="75" t="s">
        <v>45</v>
      </c>
      <c r="D5" s="76"/>
      <c r="E5" s="77" t="s">
        <v>90</v>
      </c>
      <c r="F5" s="78" t="s">
        <v>46</v>
      </c>
      <c r="G5" s="79"/>
      <c r="H5" s="79"/>
      <c r="I5" s="79"/>
      <c r="J5" s="79"/>
      <c r="K5" s="79"/>
      <c r="L5" s="79"/>
      <c r="M5" s="80"/>
      <c r="N5" s="80"/>
      <c r="O5" s="80"/>
      <c r="P5" s="81"/>
      <c r="Q5" s="82"/>
      <c r="R5" s="83"/>
      <c r="S5" s="84" t="s">
        <v>30</v>
      </c>
      <c r="T5" s="85" t="s">
        <v>47</v>
      </c>
      <c r="W5" s="35" t="s">
        <v>48</v>
      </c>
      <c r="X5" s="86" t="str">
        <f>IF(S4=S51,"OK","erro")</f>
        <v>OK</v>
      </c>
    </row>
    <row r="6" spans="1:24" ht="13.5" thickBot="1" x14ac:dyDescent="0.25">
      <c r="A6" s="27"/>
      <c r="B6" s="87" t="s">
        <v>49</v>
      </c>
      <c r="C6" s="88"/>
      <c r="D6" s="89"/>
      <c r="E6" s="90">
        <v>8</v>
      </c>
      <c r="F6" s="91">
        <f>IF(E6=0,0,1)</f>
        <v>1</v>
      </c>
      <c r="G6" s="91">
        <f>IF($E$6&lt;2,0,2)</f>
        <v>2</v>
      </c>
      <c r="H6" s="91">
        <f>IF($E$6&lt;3,0,3)</f>
        <v>3</v>
      </c>
      <c r="I6" s="91">
        <f>IF($E$6&lt;4,0,4)</f>
        <v>4</v>
      </c>
      <c r="J6" s="91">
        <f>IF($E$6&lt;5,0,5)</f>
        <v>5</v>
      </c>
      <c r="K6" s="91">
        <f>IF($E$6&lt;6,0,6)</f>
        <v>6</v>
      </c>
      <c r="L6" s="91">
        <f>IF($E$6&lt;7,0,7)</f>
        <v>7</v>
      </c>
      <c r="M6" s="91">
        <f>IF($E$6&lt;8,0,8)</f>
        <v>8</v>
      </c>
      <c r="N6" s="91">
        <f>IF($E$6&lt;9,0,9)</f>
        <v>0</v>
      </c>
      <c r="O6" s="91">
        <f>IF($E$6&lt;10,0,10)</f>
        <v>0</v>
      </c>
      <c r="P6" s="91">
        <f>IF($E$6&lt;11,0,11)</f>
        <v>0</v>
      </c>
      <c r="Q6" s="92">
        <f>IF($E$6&lt;12,0,12)</f>
        <v>0</v>
      </c>
      <c r="R6" s="93"/>
      <c r="S6" s="94" t="s">
        <v>50</v>
      </c>
      <c r="T6" s="95" t="s">
        <v>30</v>
      </c>
    </row>
    <row r="7" spans="1:24" ht="14.25" thickTop="1" thickBot="1" x14ac:dyDescent="0.25">
      <c r="A7" s="27"/>
      <c r="B7" s="87"/>
      <c r="C7" s="88" t="s">
        <v>91</v>
      </c>
      <c r="D7" s="89"/>
      <c r="E7" s="96"/>
      <c r="F7" s="97">
        <f ca="1">IF(E6=0,0,M3)</f>
        <v>43504</v>
      </c>
      <c r="G7" s="97">
        <f ca="1">IF(G6=0,0,F8+1)</f>
        <v>43535</v>
      </c>
      <c r="H7" s="97">
        <f ca="1">IF(H6=0,0,G8+1)</f>
        <v>43566</v>
      </c>
      <c r="I7" s="97">
        <f ca="1">IF(I6=0,0,H8+1)</f>
        <v>43597</v>
      </c>
      <c r="J7" s="97">
        <f ca="1">IF(J6=0,0,I8+1)</f>
        <v>43628</v>
      </c>
      <c r="K7" s="97">
        <f t="shared" ref="K7:Q7" ca="1" si="0">IF(K6=0,0,J8+1)</f>
        <v>43659</v>
      </c>
      <c r="L7" s="97">
        <f t="shared" ca="1" si="0"/>
        <v>43690</v>
      </c>
      <c r="M7" s="97">
        <f t="shared" ca="1" si="0"/>
        <v>43721</v>
      </c>
      <c r="N7" s="97">
        <f t="shared" si="0"/>
        <v>0</v>
      </c>
      <c r="O7" s="97">
        <f t="shared" si="0"/>
        <v>0</v>
      </c>
      <c r="P7" s="97">
        <f t="shared" si="0"/>
        <v>0</v>
      </c>
      <c r="Q7" s="98">
        <f t="shared" si="0"/>
        <v>0</v>
      </c>
      <c r="R7" s="99"/>
      <c r="S7" s="94"/>
      <c r="T7" s="95"/>
    </row>
    <row r="8" spans="1:24" ht="14.25" thickTop="1" thickBot="1" x14ac:dyDescent="0.25">
      <c r="A8" s="27"/>
      <c r="B8" s="87"/>
      <c r="C8" s="88" t="s">
        <v>92</v>
      </c>
      <c r="D8" s="89"/>
      <c r="E8" s="96"/>
      <c r="F8" s="97">
        <f ca="1">IF(E6=0,0,F7+30)</f>
        <v>43534</v>
      </c>
      <c r="G8" s="97">
        <f t="shared" ref="G8:I8" ca="1" si="1">IF(G6=0,0,G7+30)</f>
        <v>43565</v>
      </c>
      <c r="H8" s="97">
        <f t="shared" ca="1" si="1"/>
        <v>43596</v>
      </c>
      <c r="I8" s="97">
        <f t="shared" ca="1" si="1"/>
        <v>43627</v>
      </c>
      <c r="J8" s="97">
        <f ca="1">IF(J6=0,0,J7+30)</f>
        <v>43658</v>
      </c>
      <c r="K8" s="97">
        <f t="shared" ref="K8:Q8" ca="1" si="2">IF(K6=0,0,K7+30)</f>
        <v>43689</v>
      </c>
      <c r="L8" s="97">
        <f t="shared" ca="1" si="2"/>
        <v>43720</v>
      </c>
      <c r="M8" s="97">
        <f t="shared" ca="1" si="2"/>
        <v>43751</v>
      </c>
      <c r="N8" s="97">
        <f t="shared" si="2"/>
        <v>0</v>
      </c>
      <c r="O8" s="97">
        <f t="shared" si="2"/>
        <v>0</v>
      </c>
      <c r="P8" s="97">
        <f t="shared" si="2"/>
        <v>0</v>
      </c>
      <c r="Q8" s="98">
        <f t="shared" si="2"/>
        <v>0</v>
      </c>
      <c r="R8" s="99"/>
      <c r="S8" s="94"/>
      <c r="T8" s="95"/>
    </row>
    <row r="9" spans="1:24" ht="13.5" thickTop="1" x14ac:dyDescent="0.2">
      <c r="A9" s="100" t="str">
        <f>CONCATENATE($E$6,"|",B9)</f>
        <v>8|1</v>
      </c>
      <c r="B9" s="101">
        <v>1</v>
      </c>
      <c r="C9" s="102" t="s">
        <v>26</v>
      </c>
      <c r="D9" s="103"/>
      <c r="E9" s="104">
        <v>1</v>
      </c>
      <c r="F9" s="105">
        <v>15</v>
      </c>
      <c r="G9" s="105">
        <v>20</v>
      </c>
      <c r="H9" s="105">
        <v>25</v>
      </c>
      <c r="I9" s="105">
        <v>25</v>
      </c>
      <c r="J9" s="105">
        <v>10</v>
      </c>
      <c r="K9" s="105">
        <v>5</v>
      </c>
      <c r="L9" s="105">
        <v>0</v>
      </c>
      <c r="M9" s="105">
        <v>0</v>
      </c>
      <c r="N9" s="105">
        <f>IF(N$6=0,0,VLOOKUP($A9,[1]base!$A:$P,N$6+4,FALSE))</f>
        <v>0</v>
      </c>
      <c r="O9" s="105">
        <f>IF(O$6=0,0,VLOOKUP($A9,[1]base!$A:$P,O$6+4,FALSE))</f>
        <v>0</v>
      </c>
      <c r="P9" s="105">
        <f>IF(P$6=0,0,VLOOKUP($A9,[1]base!$A:$P,P$6+4,FALSE))</f>
        <v>0</v>
      </c>
      <c r="Q9" s="106">
        <f>IF(Q$6=0,0,VLOOKUP($A9,[1]base!$A:$P,Q$6+4,FALSE))</f>
        <v>0</v>
      </c>
      <c r="R9" s="107"/>
      <c r="S9" s="108">
        <f>resumo!R9</f>
        <v>9959.18</v>
      </c>
      <c r="T9" s="109">
        <f t="shared" ref="T9:T19" si="3">IF($S$21=0,0,(S9/$S$21)*100)</f>
        <v>0.28404630605239806</v>
      </c>
      <c r="W9" s="27">
        <f t="shared" ref="W9:W19" si="4">SUM(F9:Q9)</f>
        <v>100</v>
      </c>
    </row>
    <row r="10" spans="1:24" x14ac:dyDescent="0.2">
      <c r="A10" s="100" t="str">
        <f t="shared" ref="A10:A19" si="5">CONCATENATE($E$6,"|",B10)</f>
        <v>8|2</v>
      </c>
      <c r="B10" s="110" t="s">
        <v>13</v>
      </c>
      <c r="C10" s="102" t="s">
        <v>22</v>
      </c>
      <c r="D10" s="103"/>
      <c r="E10" s="104">
        <v>2</v>
      </c>
      <c r="F10" s="105">
        <v>15</v>
      </c>
      <c r="G10" s="105">
        <v>20</v>
      </c>
      <c r="H10" s="105">
        <v>25</v>
      </c>
      <c r="I10" s="105">
        <v>25</v>
      </c>
      <c r="J10" s="105">
        <v>10</v>
      </c>
      <c r="K10" s="105">
        <v>5</v>
      </c>
      <c r="L10" s="105">
        <v>0</v>
      </c>
      <c r="M10" s="105">
        <v>0</v>
      </c>
      <c r="N10" s="105">
        <f>IF(N$6=0,0,VLOOKUP($A10,[1]base!$A:$P,N$6+4,FALSE))</f>
        <v>0</v>
      </c>
      <c r="O10" s="105">
        <f>IF(O$6=0,0,VLOOKUP($A10,[1]base!$A:$P,O$6+4,FALSE))</f>
        <v>0</v>
      </c>
      <c r="P10" s="105">
        <f>IF(P$6=0,0,VLOOKUP($A10,[1]base!$A:$P,P$6+4,FALSE))</f>
        <v>0</v>
      </c>
      <c r="Q10" s="106">
        <f>IF(Q$6=0,0,VLOOKUP($A10,[1]base!$A:$P,Q$6+4,FALSE))</f>
        <v>0</v>
      </c>
      <c r="R10" s="107"/>
      <c r="S10" s="108">
        <f>resumo!R11</f>
        <v>69133.149999999994</v>
      </c>
      <c r="T10" s="109">
        <f t="shared" si="3"/>
        <v>1.9717502729407781</v>
      </c>
      <c r="W10" s="27">
        <f t="shared" si="4"/>
        <v>100</v>
      </c>
    </row>
    <row r="11" spans="1:24" x14ac:dyDescent="0.2">
      <c r="A11" s="100" t="str">
        <f t="shared" si="5"/>
        <v>8|3</v>
      </c>
      <c r="B11" s="110" t="s">
        <v>16</v>
      </c>
      <c r="C11" s="102" t="s">
        <v>27</v>
      </c>
      <c r="D11" s="103"/>
      <c r="E11" s="104">
        <v>3</v>
      </c>
      <c r="F11" s="105">
        <v>5</v>
      </c>
      <c r="G11" s="105">
        <v>10</v>
      </c>
      <c r="H11" s="105">
        <v>15</v>
      </c>
      <c r="I11" s="105">
        <v>20</v>
      </c>
      <c r="J11" s="105">
        <v>20</v>
      </c>
      <c r="K11" s="105">
        <v>20</v>
      </c>
      <c r="L11" s="105">
        <v>10</v>
      </c>
      <c r="M11" s="105">
        <v>0</v>
      </c>
      <c r="N11" s="105">
        <f>IF(N$6=0,0,VLOOKUP($A11,[1]base!$A:$P,N$6+4,FALSE))</f>
        <v>0</v>
      </c>
      <c r="O11" s="105">
        <f>IF(O$6=0,0,VLOOKUP($A11,[1]base!$A:$P,O$6+4,FALSE))</f>
        <v>0</v>
      </c>
      <c r="P11" s="105">
        <f>IF(P$6=0,0,VLOOKUP($A11,[1]base!$A:$P,P$6+4,FALSE))</f>
        <v>0</v>
      </c>
      <c r="Q11" s="106">
        <f>IF(Q$6=0,0,VLOOKUP($A11,[1]base!$A:$P,Q$6+4,FALSE))</f>
        <v>0</v>
      </c>
      <c r="R11" s="107"/>
      <c r="S11" s="108">
        <f>resumo!R14</f>
        <v>1246325.5499999998</v>
      </c>
      <c r="T11" s="109">
        <f t="shared" si="3"/>
        <v>35.546517747065849</v>
      </c>
      <c r="W11" s="27">
        <f t="shared" si="4"/>
        <v>100</v>
      </c>
    </row>
    <row r="12" spans="1:24" x14ac:dyDescent="0.2">
      <c r="A12" s="100" t="str">
        <f t="shared" si="5"/>
        <v>8|4</v>
      </c>
      <c r="B12" s="110" t="s">
        <v>17</v>
      </c>
      <c r="C12" s="102" t="s">
        <v>23</v>
      </c>
      <c r="D12" s="103"/>
      <c r="E12" s="104">
        <v>4</v>
      </c>
      <c r="F12" s="105">
        <v>0</v>
      </c>
      <c r="G12" s="105">
        <v>0</v>
      </c>
      <c r="H12" s="105">
        <v>10</v>
      </c>
      <c r="I12" s="105">
        <v>25</v>
      </c>
      <c r="J12" s="105">
        <v>25</v>
      </c>
      <c r="K12" s="105">
        <v>20</v>
      </c>
      <c r="L12" s="105">
        <v>10</v>
      </c>
      <c r="M12" s="105">
        <v>10</v>
      </c>
      <c r="N12" s="105">
        <f>IF(N$6=0,0,VLOOKUP($A12,[1]base!$A:$P,N$6+4,FALSE))</f>
        <v>0</v>
      </c>
      <c r="O12" s="105">
        <f>IF(O$6=0,0,VLOOKUP($A12,[1]base!$A:$P,O$6+4,FALSE))</f>
        <v>0</v>
      </c>
      <c r="P12" s="105">
        <f>IF(P$6=0,0,VLOOKUP($A12,[1]base!$A:$P,P$6+4,FALSE))</f>
        <v>0</v>
      </c>
      <c r="Q12" s="106">
        <f>IF(Q$6=0,0,VLOOKUP($A12,[1]base!$A:$P,Q$6+4,FALSE))</f>
        <v>0</v>
      </c>
      <c r="R12" s="107"/>
      <c r="S12" s="108">
        <f>resumo!R19</f>
        <v>753818.76</v>
      </c>
      <c r="T12" s="109">
        <f t="shared" si="3"/>
        <v>21.499705217798972</v>
      </c>
      <c r="W12" s="27">
        <f t="shared" si="4"/>
        <v>100</v>
      </c>
    </row>
    <row r="13" spans="1:24" x14ac:dyDescent="0.2">
      <c r="A13" s="100" t="str">
        <f t="shared" si="5"/>
        <v>8|5</v>
      </c>
      <c r="B13" s="110" t="s">
        <v>12</v>
      </c>
      <c r="C13" s="102" t="s">
        <v>24</v>
      </c>
      <c r="D13" s="103"/>
      <c r="E13" s="104">
        <v>5</v>
      </c>
      <c r="F13" s="105">
        <v>0</v>
      </c>
      <c r="G13" s="105">
        <v>5</v>
      </c>
      <c r="H13" s="105">
        <v>15</v>
      </c>
      <c r="I13" s="105">
        <v>25</v>
      </c>
      <c r="J13" s="105">
        <v>25</v>
      </c>
      <c r="K13" s="105">
        <v>15</v>
      </c>
      <c r="L13" s="105">
        <v>15</v>
      </c>
      <c r="M13" s="105">
        <v>0</v>
      </c>
      <c r="N13" s="105">
        <f>IF(N$6=0,0,VLOOKUP($A13,[1]base!$A:$P,N$6+4,FALSE))</f>
        <v>0</v>
      </c>
      <c r="O13" s="105">
        <f>IF(O$6=0,0,VLOOKUP($A13,[1]base!$A:$P,O$6+4,FALSE))</f>
        <v>0</v>
      </c>
      <c r="P13" s="105">
        <f>IF(P$6=0,0,VLOOKUP($A13,[1]base!$A:$P,P$6+4,FALSE))</f>
        <v>0</v>
      </c>
      <c r="Q13" s="106">
        <f>IF(Q$6=0,0,VLOOKUP($A13,[1]base!$A:$P,Q$6+4,FALSE))</f>
        <v>0</v>
      </c>
      <c r="R13" s="107"/>
      <c r="S13" s="108">
        <f>resumo!R24</f>
        <v>138312.44999999998</v>
      </c>
      <c r="T13" s="109">
        <f t="shared" si="3"/>
        <v>3.9448167925026958</v>
      </c>
      <c r="W13" s="27">
        <f t="shared" si="4"/>
        <v>100</v>
      </c>
    </row>
    <row r="14" spans="1:24" x14ac:dyDescent="0.2">
      <c r="A14" s="100" t="str">
        <f t="shared" si="5"/>
        <v>8|6</v>
      </c>
      <c r="B14" s="110" t="s">
        <v>18</v>
      </c>
      <c r="C14" s="102" t="s">
        <v>28</v>
      </c>
      <c r="D14" s="103"/>
      <c r="E14" s="104">
        <v>3</v>
      </c>
      <c r="F14" s="105">
        <v>0</v>
      </c>
      <c r="G14" s="105">
        <v>0</v>
      </c>
      <c r="H14" s="105">
        <v>5</v>
      </c>
      <c r="I14" s="105">
        <v>20</v>
      </c>
      <c r="J14" s="105">
        <v>20</v>
      </c>
      <c r="K14" s="105">
        <v>25</v>
      </c>
      <c r="L14" s="105">
        <v>20</v>
      </c>
      <c r="M14" s="105">
        <v>10</v>
      </c>
      <c r="N14" s="105">
        <f>IF(N$6=0,0,VLOOKUP($A14,[1]base!$A:$P,N$6+4,FALSE))</f>
        <v>0</v>
      </c>
      <c r="O14" s="105">
        <f>IF(O$6=0,0,VLOOKUP($A14,[1]base!$A:$P,O$6+4,FALSE))</f>
        <v>0</v>
      </c>
      <c r="P14" s="105">
        <f>IF(P$6=0,0,VLOOKUP($A14,[1]base!$A:$P,P$6+4,FALSE))</f>
        <v>0</v>
      </c>
      <c r="Q14" s="106">
        <f>IF(Q$6=0,0,VLOOKUP($A14,[1]base!$A:$P,Q$6+4,FALSE))</f>
        <v>0</v>
      </c>
      <c r="R14" s="107"/>
      <c r="S14" s="108">
        <f>resumo!R27</f>
        <v>527339.81999999995</v>
      </c>
      <c r="T14" s="109">
        <f t="shared" si="3"/>
        <v>15.040287243059817</v>
      </c>
      <c r="W14" s="27">
        <f t="shared" si="4"/>
        <v>100</v>
      </c>
    </row>
    <row r="15" spans="1:24" x14ac:dyDescent="0.2">
      <c r="A15" s="100" t="str">
        <f t="shared" si="5"/>
        <v>8|7</v>
      </c>
      <c r="B15" s="110" t="s">
        <v>21</v>
      </c>
      <c r="C15" s="102" t="s">
        <v>29</v>
      </c>
      <c r="D15" s="103"/>
      <c r="E15" s="104">
        <v>5</v>
      </c>
      <c r="F15" s="105">
        <v>0</v>
      </c>
      <c r="G15" s="105">
        <v>0</v>
      </c>
      <c r="H15" s="105">
        <v>5</v>
      </c>
      <c r="I15" s="105">
        <v>15</v>
      </c>
      <c r="J15" s="105">
        <v>20</v>
      </c>
      <c r="K15" s="105">
        <v>25</v>
      </c>
      <c r="L15" s="105">
        <v>25</v>
      </c>
      <c r="M15" s="105">
        <v>10</v>
      </c>
      <c r="N15" s="105">
        <f>IF(N$6=0,0,VLOOKUP($A15,[1]base!$A:$P,N$6+4,FALSE))</f>
        <v>0</v>
      </c>
      <c r="O15" s="105">
        <f>IF(O$6=0,0,VLOOKUP($A15,[1]base!$A:$P,O$6+4,FALSE))</f>
        <v>0</v>
      </c>
      <c r="P15" s="105">
        <f>IF(P$6=0,0,VLOOKUP($A15,[1]base!$A:$P,P$6+4,FALSE))</f>
        <v>0</v>
      </c>
      <c r="Q15" s="106">
        <f>IF(Q$6=0,0,VLOOKUP($A15,[1]base!$A:$P,Q$6+4,FALSE))</f>
        <v>0</v>
      </c>
      <c r="R15" s="107"/>
      <c r="S15" s="108">
        <f>resumo!R33</f>
        <v>46331.020000000004</v>
      </c>
      <c r="T15" s="109">
        <f t="shared" si="3"/>
        <v>1.3214095022521708</v>
      </c>
      <c r="W15" s="27">
        <f t="shared" si="4"/>
        <v>100</v>
      </c>
    </row>
    <row r="16" spans="1:24" hidden="1" x14ac:dyDescent="0.2">
      <c r="A16" s="100" t="str">
        <f t="shared" si="5"/>
        <v>8|8</v>
      </c>
      <c r="B16" s="110" t="s">
        <v>75</v>
      </c>
      <c r="C16" s="102" t="s">
        <v>51</v>
      </c>
      <c r="D16" s="103"/>
      <c r="E16" s="104">
        <v>6</v>
      </c>
      <c r="F16" s="105">
        <v>0</v>
      </c>
      <c r="G16" s="105">
        <v>0</v>
      </c>
      <c r="H16" s="105">
        <v>0</v>
      </c>
      <c r="I16" s="105">
        <v>20</v>
      </c>
      <c r="J16" s="105">
        <v>20</v>
      </c>
      <c r="K16" s="105">
        <v>30</v>
      </c>
      <c r="L16" s="105">
        <v>20</v>
      </c>
      <c r="M16" s="105">
        <v>10</v>
      </c>
      <c r="N16" s="105">
        <f>IF(N$6=0,0,VLOOKUP($A16,[1]base!$A:$P,N$6+4,FALSE))</f>
        <v>0</v>
      </c>
      <c r="O16" s="105">
        <f>IF(O$6=0,0,VLOOKUP($A16,[1]base!$A:$P,O$6+4,FALSE))</f>
        <v>0</v>
      </c>
      <c r="P16" s="105">
        <f>IF(P$6=0,0,VLOOKUP($A16,[1]base!$A:$P,P$6+4,FALSE))</f>
        <v>0</v>
      </c>
      <c r="Q16" s="106">
        <f>IF(Q$6=0,0,VLOOKUP($A16,[1]base!$A:$P,Q$6+4,FALSE))</f>
        <v>0</v>
      </c>
      <c r="R16" s="107"/>
      <c r="S16" s="108"/>
      <c r="T16" s="109">
        <f t="shared" si="3"/>
        <v>0</v>
      </c>
      <c r="W16" s="27">
        <f t="shared" si="4"/>
        <v>100</v>
      </c>
    </row>
    <row r="17" spans="1:23" hidden="1" x14ac:dyDescent="0.2">
      <c r="A17" s="100" t="str">
        <f t="shared" si="5"/>
        <v>8|9</v>
      </c>
      <c r="B17" s="110" t="s">
        <v>76</v>
      </c>
      <c r="C17" s="102" t="s">
        <v>52</v>
      </c>
      <c r="D17" s="103"/>
      <c r="E17" s="104">
        <v>6</v>
      </c>
      <c r="F17" s="105">
        <v>5</v>
      </c>
      <c r="G17" s="105">
        <v>5</v>
      </c>
      <c r="H17" s="105">
        <v>10</v>
      </c>
      <c r="I17" s="105">
        <v>15</v>
      </c>
      <c r="J17" s="105">
        <v>20</v>
      </c>
      <c r="K17" s="105">
        <v>20</v>
      </c>
      <c r="L17" s="105">
        <v>15</v>
      </c>
      <c r="M17" s="105">
        <v>10</v>
      </c>
      <c r="N17" s="105">
        <f>IF(N$6=0,0,VLOOKUP($A17,[1]base!$A:$P,N$6+4,FALSE))</f>
        <v>0</v>
      </c>
      <c r="O17" s="105">
        <f>IF(O$6=0,0,VLOOKUP($A17,[1]base!$A:$P,O$6+4,FALSE))</f>
        <v>0</v>
      </c>
      <c r="P17" s="105">
        <f>IF(P$6=0,0,VLOOKUP($A17,[1]base!$A:$P,P$6+4,FALSE))</f>
        <v>0</v>
      </c>
      <c r="Q17" s="106">
        <f>IF(Q$6=0,0,VLOOKUP($A17,[1]base!$A:$P,Q$6+4,FALSE))</f>
        <v>0</v>
      </c>
      <c r="R17" s="107"/>
      <c r="S17" s="108"/>
      <c r="T17" s="109">
        <f t="shared" si="3"/>
        <v>0</v>
      </c>
      <c r="W17" s="27">
        <f t="shared" si="4"/>
        <v>100</v>
      </c>
    </row>
    <row r="18" spans="1:23" x14ac:dyDescent="0.2">
      <c r="A18" s="100" t="str">
        <f t="shared" si="5"/>
        <v>8|8</v>
      </c>
      <c r="B18" s="110" t="s">
        <v>75</v>
      </c>
      <c r="C18" s="102" t="s">
        <v>25</v>
      </c>
      <c r="D18" s="103"/>
      <c r="E18" s="104"/>
      <c r="F18" s="105">
        <v>15</v>
      </c>
      <c r="G18" s="105">
        <v>20</v>
      </c>
      <c r="H18" s="105">
        <v>20</v>
      </c>
      <c r="I18" s="105">
        <v>20</v>
      </c>
      <c r="J18" s="105">
        <v>15</v>
      </c>
      <c r="K18" s="105">
        <v>10</v>
      </c>
      <c r="L18" s="105">
        <v>0</v>
      </c>
      <c r="M18" s="105">
        <v>0</v>
      </c>
      <c r="N18" s="105">
        <f>IF(N$6=0,0,VLOOKUP($A18,[1]base!$A:$P,N$6+4,FALSE))</f>
        <v>0</v>
      </c>
      <c r="O18" s="105">
        <f>IF(O$6=0,0,VLOOKUP($A18,[1]base!$A:$P,O$6+4,FALSE))</f>
        <v>0</v>
      </c>
      <c r="P18" s="105">
        <f>IF(P$6=0,0,VLOOKUP($A18,[1]base!$A:$P,P$6+4,FALSE))</f>
        <v>0</v>
      </c>
      <c r="Q18" s="106">
        <f>IF(Q$6=0,0,VLOOKUP($A18,[1]base!$A:$P,Q$6+4,FALSE))</f>
        <v>0</v>
      </c>
      <c r="R18" s="107"/>
      <c r="S18" s="108">
        <f>resumo!R37</f>
        <v>694947.64</v>
      </c>
      <c r="T18" s="109">
        <f t="shared" si="3"/>
        <v>19.820638851976945</v>
      </c>
      <c r="W18" s="27">
        <f t="shared" si="4"/>
        <v>100</v>
      </c>
    </row>
    <row r="19" spans="1:23" x14ac:dyDescent="0.2">
      <c r="A19" s="100" t="str">
        <f t="shared" si="5"/>
        <v>8|9</v>
      </c>
      <c r="B19" s="110" t="s">
        <v>76</v>
      </c>
      <c r="C19" s="102" t="s">
        <v>42</v>
      </c>
      <c r="D19" s="103"/>
      <c r="E19" s="104"/>
      <c r="F19" s="105">
        <v>2</v>
      </c>
      <c r="G19" s="105">
        <v>2</v>
      </c>
      <c r="H19" s="105">
        <v>13</v>
      </c>
      <c r="I19" s="105">
        <v>15</v>
      </c>
      <c r="J19" s="105">
        <v>15</v>
      </c>
      <c r="K19" s="105">
        <v>22</v>
      </c>
      <c r="L19" s="105">
        <v>23</v>
      </c>
      <c r="M19" s="105">
        <v>8</v>
      </c>
      <c r="N19" s="105">
        <f>IF(N$6=0,0,VLOOKUP($A19,[1]base!$A:$P,N$6+4,FALSE))</f>
        <v>0</v>
      </c>
      <c r="O19" s="105">
        <f>IF(O$6=0,0,VLOOKUP($A19,[1]base!$A:$P,O$6+4,FALSE))</f>
        <v>0</v>
      </c>
      <c r="P19" s="105">
        <f>IF(P$6=0,0,VLOOKUP($A19,[1]base!$A:$P,P$6+4,FALSE))</f>
        <v>0</v>
      </c>
      <c r="Q19" s="106">
        <f>IF(Q$6=0,0,VLOOKUP($A19,[1]base!$A:$P,Q$6+4,FALSE))</f>
        <v>0</v>
      </c>
      <c r="R19" s="107"/>
      <c r="S19" s="108">
        <f>resumo!R49</f>
        <v>20014.27</v>
      </c>
      <c r="T19" s="109">
        <f t="shared" si="3"/>
        <v>0.57082806635037509</v>
      </c>
      <c r="W19" s="27">
        <f t="shared" si="4"/>
        <v>100</v>
      </c>
    </row>
    <row r="20" spans="1:23" ht="13.5" thickBot="1" x14ac:dyDescent="0.25">
      <c r="A20" s="27"/>
      <c r="B20" s="111"/>
      <c r="C20" s="112"/>
      <c r="D20" s="112"/>
      <c r="E20" s="112"/>
      <c r="F20" s="113"/>
      <c r="G20" s="113"/>
      <c r="H20" s="113"/>
      <c r="I20" s="113"/>
      <c r="J20" s="113"/>
      <c r="K20" s="113"/>
      <c r="L20" s="113"/>
      <c r="M20" s="113"/>
      <c r="N20" s="113"/>
      <c r="O20" s="113"/>
      <c r="P20" s="113"/>
      <c r="Q20" s="113"/>
      <c r="R20" s="113"/>
      <c r="S20" s="114"/>
      <c r="T20" s="115"/>
    </row>
    <row r="21" spans="1:23" ht="14.25" thickTop="1" thickBot="1" x14ac:dyDescent="0.25">
      <c r="A21" s="27"/>
      <c r="B21" s="116"/>
      <c r="C21" s="117" t="s">
        <v>53</v>
      </c>
      <c r="D21" s="117" t="s">
        <v>53</v>
      </c>
      <c r="E21" s="118"/>
      <c r="F21" s="119"/>
      <c r="G21" s="119"/>
      <c r="H21" s="119"/>
      <c r="I21" s="119"/>
      <c r="J21" s="119"/>
      <c r="K21" s="119"/>
      <c r="L21" s="119"/>
      <c r="M21" s="119"/>
      <c r="N21" s="119"/>
      <c r="O21" s="119"/>
      <c r="P21" s="119"/>
      <c r="Q21" s="119"/>
      <c r="R21" s="119"/>
      <c r="S21" s="120">
        <f>SUM(S9:S20)</f>
        <v>3506181.84</v>
      </c>
      <c r="T21" s="121">
        <f>SUM(T9:T19)</f>
        <v>100</v>
      </c>
    </row>
    <row r="22" spans="1:23" ht="18.75" thickTop="1" x14ac:dyDescent="0.25">
      <c r="A22" s="27"/>
      <c r="B22" s="122" t="s">
        <v>93</v>
      </c>
      <c r="C22" s="123"/>
      <c r="D22" s="123"/>
      <c r="E22" s="123"/>
      <c r="F22" s="124"/>
      <c r="G22" s="124"/>
      <c r="H22" s="124"/>
      <c r="I22" s="124"/>
      <c r="J22" s="124"/>
      <c r="K22" s="124"/>
      <c r="L22" s="124"/>
      <c r="M22" s="124"/>
      <c r="N22" s="124"/>
      <c r="O22" s="124"/>
      <c r="P22" s="124"/>
      <c r="Q22" s="124"/>
      <c r="R22" s="124"/>
      <c r="S22" s="124"/>
      <c r="T22" s="125"/>
    </row>
    <row r="23" spans="1:23" ht="13.5" thickBot="1" x14ac:dyDescent="0.25">
      <c r="A23" s="27"/>
      <c r="B23" s="126" t="s">
        <v>49</v>
      </c>
      <c r="C23" s="127"/>
      <c r="D23" s="127"/>
      <c r="E23" s="127"/>
      <c r="F23" s="128" t="s">
        <v>54</v>
      </c>
      <c r="G23" s="128"/>
      <c r="H23" s="128"/>
      <c r="I23" s="128"/>
      <c r="J23" s="128"/>
      <c r="K23" s="128"/>
      <c r="L23" s="128"/>
      <c r="M23" s="128"/>
      <c r="N23" s="128"/>
      <c r="O23" s="128"/>
      <c r="P23" s="128"/>
      <c r="Q23" s="129"/>
      <c r="R23" s="83" t="s">
        <v>94</v>
      </c>
      <c r="S23" s="130" t="s">
        <v>30</v>
      </c>
      <c r="T23" s="131" t="s">
        <v>47</v>
      </c>
    </row>
    <row r="24" spans="1:23" ht="13.5" thickTop="1" x14ac:dyDescent="0.2">
      <c r="A24" s="27"/>
      <c r="B24" s="132"/>
      <c r="C24" s="133"/>
      <c r="D24" s="134"/>
      <c r="E24" s="134"/>
      <c r="F24" s="135">
        <f t="shared" ref="F24:Q24" si="6">F6</f>
        <v>1</v>
      </c>
      <c r="G24" s="135">
        <f t="shared" si="6"/>
        <v>2</v>
      </c>
      <c r="H24" s="135">
        <f t="shared" si="6"/>
        <v>3</v>
      </c>
      <c r="I24" s="135">
        <f t="shared" si="6"/>
        <v>4</v>
      </c>
      <c r="J24" s="135">
        <f t="shared" si="6"/>
        <v>5</v>
      </c>
      <c r="K24" s="135">
        <f t="shared" si="6"/>
        <v>6</v>
      </c>
      <c r="L24" s="135">
        <f t="shared" si="6"/>
        <v>7</v>
      </c>
      <c r="M24" s="135">
        <f t="shared" si="6"/>
        <v>8</v>
      </c>
      <c r="N24" s="135">
        <f t="shared" si="6"/>
        <v>0</v>
      </c>
      <c r="O24" s="135">
        <f t="shared" si="6"/>
        <v>0</v>
      </c>
      <c r="P24" s="135">
        <f t="shared" si="6"/>
        <v>0</v>
      </c>
      <c r="Q24" s="136">
        <f t="shared" si="6"/>
        <v>0</v>
      </c>
      <c r="R24" s="137" t="s">
        <v>95</v>
      </c>
      <c r="S24" s="138" t="s">
        <v>49</v>
      </c>
      <c r="T24" s="139" t="s">
        <v>49</v>
      </c>
    </row>
    <row r="25" spans="1:23" x14ac:dyDescent="0.2">
      <c r="A25" s="27"/>
      <c r="B25" s="140" t="s">
        <v>96</v>
      </c>
      <c r="C25" s="141" t="s">
        <v>26</v>
      </c>
      <c r="D25" s="142" t="s">
        <v>55</v>
      </c>
      <c r="E25" s="143" t="s">
        <v>56</v>
      </c>
      <c r="F25" s="144">
        <f t="shared" ref="F25:Q25" si="7">((F9/100)*$S$9)*$T$2</f>
        <v>1491.2431067750895</v>
      </c>
      <c r="G25" s="144">
        <f t="shared" si="7"/>
        <v>1988.3241423667864</v>
      </c>
      <c r="H25" s="144">
        <f t="shared" si="7"/>
        <v>2485.4051779584829</v>
      </c>
      <c r="I25" s="144">
        <f t="shared" si="7"/>
        <v>2485.4051779584829</v>
      </c>
      <c r="J25" s="144">
        <f t="shared" si="7"/>
        <v>994.16207118339321</v>
      </c>
      <c r="K25" s="144">
        <f t="shared" si="7"/>
        <v>497.0810355916966</v>
      </c>
      <c r="L25" s="144">
        <f t="shared" si="7"/>
        <v>0</v>
      </c>
      <c r="M25" s="144">
        <f t="shared" si="7"/>
        <v>0</v>
      </c>
      <c r="N25" s="144">
        <f t="shared" si="7"/>
        <v>0</v>
      </c>
      <c r="O25" s="144">
        <f t="shared" si="7"/>
        <v>0</v>
      </c>
      <c r="P25" s="144">
        <f t="shared" si="7"/>
        <v>0</v>
      </c>
      <c r="Q25" s="145">
        <f t="shared" si="7"/>
        <v>0</v>
      </c>
      <c r="R25" s="146">
        <f>COUNTIF(F25:Q25,"&gt;0")</f>
        <v>6</v>
      </c>
      <c r="S25" s="147">
        <f t="shared" ref="S25:S46" si="8">SUM(F25:Q25)</f>
        <v>9941.6207118339316</v>
      </c>
      <c r="T25" s="148">
        <f t="shared" ref="T25:T46" si="9">IF($S$51=0,0,(S25/$S$51))</f>
        <v>2.8354549665438721E-3</v>
      </c>
    </row>
    <row r="26" spans="1:23" x14ac:dyDescent="0.2">
      <c r="A26" s="27"/>
      <c r="B26" s="140" t="s">
        <v>97</v>
      </c>
      <c r="C26" s="149"/>
      <c r="D26" s="142" t="s">
        <v>57</v>
      </c>
      <c r="E26" s="143" t="s">
        <v>56</v>
      </c>
      <c r="F26" s="144">
        <f>((F9/100)*$S$9)*T3</f>
        <v>2.6338932249103855</v>
      </c>
      <c r="G26" s="144">
        <f t="shared" ref="G26:Q26" si="10">((G9/100)*$S$9)*$T$3</f>
        <v>3.511857633213848</v>
      </c>
      <c r="H26" s="144">
        <f t="shared" si="10"/>
        <v>4.3898220415173093</v>
      </c>
      <c r="I26" s="144">
        <f t="shared" si="10"/>
        <v>4.3898220415173093</v>
      </c>
      <c r="J26" s="144">
        <f t="shared" si="10"/>
        <v>1.755928816606924</v>
      </c>
      <c r="K26" s="144">
        <f t="shared" si="10"/>
        <v>0.87796440830346201</v>
      </c>
      <c r="L26" s="144">
        <f t="shared" si="10"/>
        <v>0</v>
      </c>
      <c r="M26" s="144">
        <f t="shared" si="10"/>
        <v>0</v>
      </c>
      <c r="N26" s="144">
        <f t="shared" si="10"/>
        <v>0</v>
      </c>
      <c r="O26" s="144">
        <f t="shared" si="10"/>
        <v>0</v>
      </c>
      <c r="P26" s="144">
        <f t="shared" si="10"/>
        <v>0</v>
      </c>
      <c r="Q26" s="145">
        <f t="shared" si="10"/>
        <v>0</v>
      </c>
      <c r="R26" s="150">
        <f t="shared" ref="R26:R46" si="11">COUNTIF(F26:Q26,"&gt;0")</f>
        <v>6</v>
      </c>
      <c r="S26" s="147">
        <f t="shared" si="8"/>
        <v>17.559288166069241</v>
      </c>
      <c r="T26" s="148">
        <f t="shared" si="9"/>
        <v>5.0080939801083568E-6</v>
      </c>
      <c r="U26" s="151"/>
    </row>
    <row r="27" spans="1:23" x14ac:dyDescent="0.2">
      <c r="A27" s="27"/>
      <c r="B27" s="140" t="s">
        <v>98</v>
      </c>
      <c r="C27" s="152" t="s">
        <v>22</v>
      </c>
      <c r="D27" s="143" t="s">
        <v>55</v>
      </c>
      <c r="E27" s="143" t="s">
        <v>56</v>
      </c>
      <c r="F27" s="144">
        <f t="shared" ref="F27:Q27" si="12">((F10/100)*$S$10)*$T$2</f>
        <v>10351.688932939083</v>
      </c>
      <c r="G27" s="144">
        <f t="shared" si="12"/>
        <v>13802.251910585448</v>
      </c>
      <c r="H27" s="144">
        <f t="shared" si="12"/>
        <v>17252.814888231809</v>
      </c>
      <c r="I27" s="144">
        <f t="shared" si="12"/>
        <v>17252.814888231809</v>
      </c>
      <c r="J27" s="144">
        <f t="shared" si="12"/>
        <v>6901.125955292724</v>
      </c>
      <c r="K27" s="144">
        <f t="shared" si="12"/>
        <v>3450.562977646362</v>
      </c>
      <c r="L27" s="144">
        <f t="shared" si="12"/>
        <v>0</v>
      </c>
      <c r="M27" s="144">
        <f t="shared" si="12"/>
        <v>0</v>
      </c>
      <c r="N27" s="144">
        <f t="shared" si="12"/>
        <v>0</v>
      </c>
      <c r="O27" s="144">
        <f t="shared" si="12"/>
        <v>0</v>
      </c>
      <c r="P27" s="144">
        <f t="shared" si="12"/>
        <v>0</v>
      </c>
      <c r="Q27" s="145">
        <f t="shared" si="12"/>
        <v>0</v>
      </c>
      <c r="R27" s="150">
        <f t="shared" si="11"/>
        <v>6</v>
      </c>
      <c r="S27" s="147">
        <f t="shared" si="8"/>
        <v>69011.259552927237</v>
      </c>
      <c r="T27" s="148">
        <f t="shared" si="9"/>
        <v>1.9682738289730928E-2</v>
      </c>
    </row>
    <row r="28" spans="1:23" x14ac:dyDescent="0.2">
      <c r="A28" s="27"/>
      <c r="B28" s="140" t="s">
        <v>99</v>
      </c>
      <c r="C28" s="153"/>
      <c r="D28" s="143" t="s">
        <v>57</v>
      </c>
      <c r="E28" s="143" t="s">
        <v>56</v>
      </c>
      <c r="F28" s="144">
        <f t="shared" ref="F28:Q28" si="13">((F10/100)*$S$10)*$T$3</f>
        <v>18.283567060913992</v>
      </c>
      <c r="G28" s="144">
        <f t="shared" si="13"/>
        <v>24.37808941455199</v>
      </c>
      <c r="H28" s="144">
        <f t="shared" si="13"/>
        <v>30.472611768189989</v>
      </c>
      <c r="I28" s="144">
        <f t="shared" si="13"/>
        <v>30.472611768189989</v>
      </c>
      <c r="J28" s="144">
        <f t="shared" si="13"/>
        <v>12.189044707275995</v>
      </c>
      <c r="K28" s="144">
        <f t="shared" si="13"/>
        <v>6.0945223536379975</v>
      </c>
      <c r="L28" s="144">
        <f t="shared" si="13"/>
        <v>0</v>
      </c>
      <c r="M28" s="144">
        <f t="shared" si="13"/>
        <v>0</v>
      </c>
      <c r="N28" s="144">
        <f t="shared" si="13"/>
        <v>0</v>
      </c>
      <c r="O28" s="144">
        <f t="shared" si="13"/>
        <v>0</v>
      </c>
      <c r="P28" s="144">
        <f t="shared" si="13"/>
        <v>0</v>
      </c>
      <c r="Q28" s="145">
        <f t="shared" si="13"/>
        <v>0</v>
      </c>
      <c r="R28" s="150">
        <f t="shared" si="11"/>
        <v>6</v>
      </c>
      <c r="S28" s="147">
        <f t="shared" si="8"/>
        <v>121.89044707275995</v>
      </c>
      <c r="T28" s="148">
        <f t="shared" si="9"/>
        <v>3.4764439676853717E-5</v>
      </c>
      <c r="U28" s="151"/>
    </row>
    <row r="29" spans="1:23" x14ac:dyDescent="0.2">
      <c r="A29" s="27"/>
      <c r="B29" s="140" t="s">
        <v>100</v>
      </c>
      <c r="C29" s="152" t="s">
        <v>27</v>
      </c>
      <c r="D29" s="143" t="s">
        <v>55</v>
      </c>
      <c r="E29" s="143" t="s">
        <v>56</v>
      </c>
      <c r="F29" s="144">
        <f t="shared" ref="F29:Q29" si="14">((F11/100)*$S$11)*$T$2</f>
        <v>62206.406057365239</v>
      </c>
      <c r="G29" s="144">
        <f t="shared" si="14"/>
        <v>124412.81211473048</v>
      </c>
      <c r="H29" s="144">
        <f t="shared" si="14"/>
        <v>186619.21817209569</v>
      </c>
      <c r="I29" s="144">
        <f t="shared" si="14"/>
        <v>248825.62422946095</v>
      </c>
      <c r="J29" s="144">
        <f t="shared" si="14"/>
        <v>248825.62422946095</v>
      </c>
      <c r="K29" s="144">
        <f t="shared" si="14"/>
        <v>248825.62422946095</v>
      </c>
      <c r="L29" s="144">
        <f t="shared" si="14"/>
        <v>124412.81211473048</v>
      </c>
      <c r="M29" s="144">
        <f t="shared" si="14"/>
        <v>0</v>
      </c>
      <c r="N29" s="144">
        <f t="shared" si="14"/>
        <v>0</v>
      </c>
      <c r="O29" s="144">
        <f t="shared" si="14"/>
        <v>0</v>
      </c>
      <c r="P29" s="144">
        <f t="shared" si="14"/>
        <v>0</v>
      </c>
      <c r="Q29" s="145">
        <f t="shared" si="14"/>
        <v>0</v>
      </c>
      <c r="R29" s="150">
        <f t="shared" si="11"/>
        <v>7</v>
      </c>
      <c r="S29" s="147">
        <f t="shared" si="8"/>
        <v>1244128.1211473048</v>
      </c>
      <c r="T29" s="148">
        <f t="shared" si="9"/>
        <v>0.35483844761095018</v>
      </c>
    </row>
    <row r="30" spans="1:23" x14ac:dyDescent="0.2">
      <c r="A30" s="27"/>
      <c r="B30" s="140" t="s">
        <v>101</v>
      </c>
      <c r="C30" s="153"/>
      <c r="D30" s="143" t="s">
        <v>57</v>
      </c>
      <c r="E30" s="143" t="s">
        <v>56</v>
      </c>
      <c r="F30" s="144">
        <f t="shared" ref="F30:Q30" si="15">((F11/100)*$S$11)*$T$3</f>
        <v>109.87144263475875</v>
      </c>
      <c r="G30" s="144">
        <f t="shared" si="15"/>
        <v>219.7428852695175</v>
      </c>
      <c r="H30" s="144">
        <f t="shared" si="15"/>
        <v>329.61432790427619</v>
      </c>
      <c r="I30" s="144">
        <f t="shared" si="15"/>
        <v>439.485770539035</v>
      </c>
      <c r="J30" s="144">
        <f t="shared" si="15"/>
        <v>439.485770539035</v>
      </c>
      <c r="K30" s="144">
        <f t="shared" si="15"/>
        <v>439.485770539035</v>
      </c>
      <c r="L30" s="144">
        <f t="shared" si="15"/>
        <v>219.7428852695175</v>
      </c>
      <c r="M30" s="144">
        <f t="shared" si="15"/>
        <v>0</v>
      </c>
      <c r="N30" s="144">
        <f t="shared" si="15"/>
        <v>0</v>
      </c>
      <c r="O30" s="144">
        <f t="shared" si="15"/>
        <v>0</v>
      </c>
      <c r="P30" s="144">
        <f t="shared" si="15"/>
        <v>0</v>
      </c>
      <c r="Q30" s="145">
        <f t="shared" si="15"/>
        <v>0</v>
      </c>
      <c r="R30" s="150">
        <f t="shared" si="11"/>
        <v>7</v>
      </c>
      <c r="S30" s="147">
        <f t="shared" si="8"/>
        <v>2197.428852695175</v>
      </c>
      <c r="T30" s="148">
        <f t="shared" si="9"/>
        <v>6.2672985970835303E-4</v>
      </c>
      <c r="U30" s="151"/>
    </row>
    <row r="31" spans="1:23" x14ac:dyDescent="0.2">
      <c r="A31" s="27"/>
      <c r="B31" s="140" t="s">
        <v>102</v>
      </c>
      <c r="C31" s="152" t="s">
        <v>23</v>
      </c>
      <c r="D31" s="143" t="s">
        <v>55</v>
      </c>
      <c r="E31" s="143" t="s">
        <v>56</v>
      </c>
      <c r="F31" s="144">
        <f>((F12/100)*$S$12)*T2</f>
        <v>0</v>
      </c>
      <c r="G31" s="144">
        <f t="shared" ref="G31:Q31" si="16">((G12/100)*$S$12)*$T$2</f>
        <v>0</v>
      </c>
      <c r="H31" s="144">
        <f t="shared" si="16"/>
        <v>75248.968262296403</v>
      </c>
      <c r="I31" s="144">
        <f t="shared" si="16"/>
        <v>188122.42065574101</v>
      </c>
      <c r="J31" s="144">
        <f t="shared" si="16"/>
        <v>188122.42065574101</v>
      </c>
      <c r="K31" s="144">
        <f t="shared" si="16"/>
        <v>150497.93652459281</v>
      </c>
      <c r="L31" s="144">
        <f t="shared" si="16"/>
        <v>75248.968262296403</v>
      </c>
      <c r="M31" s="144">
        <f t="shared" si="16"/>
        <v>75248.968262296403</v>
      </c>
      <c r="N31" s="144">
        <f t="shared" si="16"/>
        <v>0</v>
      </c>
      <c r="O31" s="144">
        <f t="shared" si="16"/>
        <v>0</v>
      </c>
      <c r="P31" s="144">
        <f t="shared" si="16"/>
        <v>0</v>
      </c>
      <c r="Q31" s="145">
        <f t="shared" si="16"/>
        <v>0</v>
      </c>
      <c r="R31" s="150">
        <f t="shared" si="11"/>
        <v>6</v>
      </c>
      <c r="S31" s="147">
        <f t="shared" si="8"/>
        <v>752489.68262296403</v>
      </c>
      <c r="T31" s="148">
        <f t="shared" si="9"/>
        <v>0.21461798530762</v>
      </c>
    </row>
    <row r="32" spans="1:23" x14ac:dyDescent="0.2">
      <c r="A32" s="27"/>
      <c r="B32" s="140" t="s">
        <v>103</v>
      </c>
      <c r="C32" s="153"/>
      <c r="D32" s="143" t="s">
        <v>57</v>
      </c>
      <c r="E32" s="143" t="s">
        <v>56</v>
      </c>
      <c r="F32" s="144">
        <f t="shared" ref="F32:Q32" si="17">((F12/100)*$S$12)*$T$3</f>
        <v>0</v>
      </c>
      <c r="G32" s="144">
        <f t="shared" si="17"/>
        <v>0</v>
      </c>
      <c r="H32" s="144">
        <f t="shared" si="17"/>
        <v>132.90773770359596</v>
      </c>
      <c r="I32" s="144">
        <f t="shared" si="17"/>
        <v>332.26934425898986</v>
      </c>
      <c r="J32" s="144">
        <f t="shared" si="17"/>
        <v>332.26934425898986</v>
      </c>
      <c r="K32" s="144">
        <f t="shared" si="17"/>
        <v>265.81547540719191</v>
      </c>
      <c r="L32" s="144">
        <f t="shared" si="17"/>
        <v>132.90773770359596</v>
      </c>
      <c r="M32" s="144">
        <f t="shared" si="17"/>
        <v>132.90773770359596</v>
      </c>
      <c r="N32" s="144">
        <f t="shared" si="17"/>
        <v>0</v>
      </c>
      <c r="O32" s="144">
        <f t="shared" si="17"/>
        <v>0</v>
      </c>
      <c r="P32" s="144">
        <f t="shared" si="17"/>
        <v>0</v>
      </c>
      <c r="Q32" s="145">
        <f t="shared" si="17"/>
        <v>0</v>
      </c>
      <c r="R32" s="150">
        <f t="shared" si="11"/>
        <v>6</v>
      </c>
      <c r="S32" s="147">
        <f t="shared" si="8"/>
        <v>1329.0773770359597</v>
      </c>
      <c r="T32" s="148">
        <f t="shared" si="9"/>
        <v>3.7906687036972384E-4</v>
      </c>
      <c r="U32" s="151"/>
    </row>
    <row r="33" spans="1:21" x14ac:dyDescent="0.2">
      <c r="A33" s="27"/>
      <c r="B33" s="140" t="s">
        <v>104</v>
      </c>
      <c r="C33" s="152" t="s">
        <v>24</v>
      </c>
      <c r="D33" s="143" t="s">
        <v>55</v>
      </c>
      <c r="E33" s="143" t="s">
        <v>56</v>
      </c>
      <c r="F33" s="144">
        <f t="shared" ref="F33:Q33" si="18">((F13/100)*$S$13)*$T$2</f>
        <v>0</v>
      </c>
      <c r="G33" s="144">
        <f t="shared" si="18"/>
        <v>6903.4293868797176</v>
      </c>
      <c r="H33" s="144">
        <f t="shared" si="18"/>
        <v>20710.288160639149</v>
      </c>
      <c r="I33" s="144">
        <f t="shared" si="18"/>
        <v>34517.146934398588</v>
      </c>
      <c r="J33" s="144">
        <f t="shared" si="18"/>
        <v>34517.146934398588</v>
      </c>
      <c r="K33" s="144">
        <f t="shared" si="18"/>
        <v>20710.288160639149</v>
      </c>
      <c r="L33" s="144">
        <f t="shared" si="18"/>
        <v>20710.288160639149</v>
      </c>
      <c r="M33" s="144">
        <f t="shared" si="18"/>
        <v>0</v>
      </c>
      <c r="N33" s="144">
        <f t="shared" si="18"/>
        <v>0</v>
      </c>
      <c r="O33" s="144">
        <f t="shared" si="18"/>
        <v>0</v>
      </c>
      <c r="P33" s="144">
        <f t="shared" si="18"/>
        <v>0</v>
      </c>
      <c r="Q33" s="145">
        <f t="shared" si="18"/>
        <v>0</v>
      </c>
      <c r="R33" s="150">
        <f t="shared" si="11"/>
        <v>6</v>
      </c>
      <c r="S33" s="147">
        <f t="shared" si="8"/>
        <v>138068.58773759432</v>
      </c>
      <c r="T33" s="148">
        <f t="shared" si="9"/>
        <v>3.9378615838588205E-2</v>
      </c>
    </row>
    <row r="34" spans="1:21" x14ac:dyDescent="0.2">
      <c r="A34" s="27"/>
      <c r="B34" s="140" t="s">
        <v>105</v>
      </c>
      <c r="C34" s="153"/>
      <c r="D34" s="143" t="s">
        <v>57</v>
      </c>
      <c r="E34" s="143" t="s">
        <v>56</v>
      </c>
      <c r="F34" s="144">
        <f t="shared" ref="F34:Q34" si="19">((F13/100)*$S$13)*$T$3</f>
        <v>0</v>
      </c>
      <c r="G34" s="144">
        <f t="shared" si="19"/>
        <v>12.193113120282208</v>
      </c>
      <c r="H34" s="144">
        <f t="shared" si="19"/>
        <v>36.579339360846618</v>
      </c>
      <c r="I34" s="144">
        <f t="shared" si="19"/>
        <v>60.965565601411029</v>
      </c>
      <c r="J34" s="144">
        <f t="shared" si="19"/>
        <v>60.965565601411029</v>
      </c>
      <c r="K34" s="144">
        <f t="shared" si="19"/>
        <v>36.579339360846618</v>
      </c>
      <c r="L34" s="144">
        <f t="shared" si="19"/>
        <v>36.579339360846618</v>
      </c>
      <c r="M34" s="144">
        <f t="shared" si="19"/>
        <v>0</v>
      </c>
      <c r="N34" s="144">
        <f t="shared" si="19"/>
        <v>0</v>
      </c>
      <c r="O34" s="144">
        <f t="shared" si="19"/>
        <v>0</v>
      </c>
      <c r="P34" s="144">
        <f t="shared" si="19"/>
        <v>0</v>
      </c>
      <c r="Q34" s="145">
        <f t="shared" si="19"/>
        <v>0</v>
      </c>
      <c r="R34" s="150">
        <f t="shared" si="11"/>
        <v>6</v>
      </c>
      <c r="S34" s="147">
        <f t="shared" si="8"/>
        <v>243.86226240564412</v>
      </c>
      <c r="T34" s="148">
        <f t="shared" si="9"/>
        <v>6.9552086438746745E-5</v>
      </c>
      <c r="U34" s="151"/>
    </row>
    <row r="35" spans="1:21" x14ac:dyDescent="0.2">
      <c r="A35" s="27"/>
      <c r="B35" s="140" t="s">
        <v>106</v>
      </c>
      <c r="C35" s="152" t="s">
        <v>28</v>
      </c>
      <c r="D35" s="143" t="s">
        <v>55</v>
      </c>
      <c r="E35" s="143" t="s">
        <v>56</v>
      </c>
      <c r="F35" s="144">
        <f t="shared" ref="F35:Q35" si="20">((F14/100)*$S$14)*$T$2</f>
        <v>0</v>
      </c>
      <c r="G35" s="144">
        <f t="shared" si="20"/>
        <v>0</v>
      </c>
      <c r="H35" s="144">
        <f t="shared" si="20"/>
        <v>26320.502675354681</v>
      </c>
      <c r="I35" s="144">
        <f t="shared" si="20"/>
        <v>105282.01070141872</v>
      </c>
      <c r="J35" s="144">
        <f t="shared" si="20"/>
        <v>105282.01070141872</v>
      </c>
      <c r="K35" s="144">
        <f t="shared" si="20"/>
        <v>131602.51337677339</v>
      </c>
      <c r="L35" s="144">
        <f t="shared" si="20"/>
        <v>105282.01070141872</v>
      </c>
      <c r="M35" s="144">
        <f t="shared" si="20"/>
        <v>52641.005350709362</v>
      </c>
      <c r="N35" s="144">
        <f t="shared" si="20"/>
        <v>0</v>
      </c>
      <c r="O35" s="144">
        <f t="shared" si="20"/>
        <v>0</v>
      </c>
      <c r="P35" s="144">
        <f t="shared" si="20"/>
        <v>0</v>
      </c>
      <c r="Q35" s="145">
        <f t="shared" si="20"/>
        <v>0</v>
      </c>
      <c r="R35" s="150">
        <f t="shared" si="11"/>
        <v>6</v>
      </c>
      <c r="S35" s="147">
        <f t="shared" si="8"/>
        <v>526410.05350709357</v>
      </c>
      <c r="T35" s="148">
        <f t="shared" si="9"/>
        <v>0.1501376932313053</v>
      </c>
    </row>
    <row r="36" spans="1:21" x14ac:dyDescent="0.2">
      <c r="A36" s="27"/>
      <c r="B36" s="140" t="s">
        <v>107</v>
      </c>
      <c r="C36" s="153"/>
      <c r="D36" s="143" t="s">
        <v>57</v>
      </c>
      <c r="E36" s="143" t="s">
        <v>56</v>
      </c>
      <c r="F36" s="144">
        <f t="shared" ref="F36:Q36" si="21">((F14/100)*$S$14)*$T$3</f>
        <v>0</v>
      </c>
      <c r="G36" s="144">
        <f t="shared" si="21"/>
        <v>0</v>
      </c>
      <c r="H36" s="144">
        <f t="shared" si="21"/>
        <v>46.488324645317597</v>
      </c>
      <c r="I36" s="144">
        <f t="shared" si="21"/>
        <v>185.95329858127039</v>
      </c>
      <c r="J36" s="144">
        <f t="shared" si="21"/>
        <v>185.95329858127039</v>
      </c>
      <c r="K36" s="144">
        <f t="shared" si="21"/>
        <v>232.44162322658798</v>
      </c>
      <c r="L36" s="144">
        <f t="shared" si="21"/>
        <v>185.95329858127039</v>
      </c>
      <c r="M36" s="144">
        <f t="shared" si="21"/>
        <v>92.976649290635194</v>
      </c>
      <c r="N36" s="144">
        <f t="shared" si="21"/>
        <v>0</v>
      </c>
      <c r="O36" s="144">
        <f t="shared" si="21"/>
        <v>0</v>
      </c>
      <c r="P36" s="144">
        <f t="shared" si="21"/>
        <v>0</v>
      </c>
      <c r="Q36" s="145">
        <f t="shared" si="21"/>
        <v>0</v>
      </c>
      <c r="R36" s="150">
        <f t="shared" si="11"/>
        <v>6</v>
      </c>
      <c r="S36" s="147">
        <f t="shared" si="8"/>
        <v>929.76649290635191</v>
      </c>
      <c r="T36" s="148">
        <f t="shared" si="9"/>
        <v>2.6517919929285581E-4</v>
      </c>
      <c r="U36" s="151"/>
    </row>
    <row r="37" spans="1:21" x14ac:dyDescent="0.2">
      <c r="A37" s="27"/>
      <c r="B37" s="140" t="s">
        <v>108</v>
      </c>
      <c r="C37" s="152" t="s">
        <v>29</v>
      </c>
      <c r="D37" s="143" t="s">
        <v>55</v>
      </c>
      <c r="E37" s="143" t="s">
        <v>56</v>
      </c>
      <c r="F37" s="144">
        <f t="shared" ref="F37:Q37" si="22">((F15/100)*$S$15)*$T$2</f>
        <v>0</v>
      </c>
      <c r="G37" s="144">
        <f t="shared" si="22"/>
        <v>0</v>
      </c>
      <c r="H37" s="144">
        <f t="shared" si="22"/>
        <v>2312.4666289412994</v>
      </c>
      <c r="I37" s="144">
        <f t="shared" si="22"/>
        <v>6937.3998868238968</v>
      </c>
      <c r="J37" s="144">
        <f t="shared" si="22"/>
        <v>9249.8665157651976</v>
      </c>
      <c r="K37" s="144">
        <f t="shared" si="22"/>
        <v>11562.333144706496</v>
      </c>
      <c r="L37" s="144">
        <f t="shared" si="22"/>
        <v>11562.333144706496</v>
      </c>
      <c r="M37" s="144">
        <f t="shared" si="22"/>
        <v>4624.9332578825988</v>
      </c>
      <c r="N37" s="144">
        <f t="shared" si="22"/>
        <v>0</v>
      </c>
      <c r="O37" s="144">
        <f t="shared" si="22"/>
        <v>0</v>
      </c>
      <c r="P37" s="144">
        <f t="shared" si="22"/>
        <v>0</v>
      </c>
      <c r="Q37" s="145">
        <f t="shared" si="22"/>
        <v>0</v>
      </c>
      <c r="R37" s="150">
        <f t="shared" si="11"/>
        <v>6</v>
      </c>
      <c r="S37" s="147">
        <f t="shared" si="8"/>
        <v>46249.332578825983</v>
      </c>
      <c r="T37" s="148">
        <f t="shared" si="9"/>
        <v>1.3190796909388472E-2</v>
      </c>
    </row>
    <row r="38" spans="1:21" x14ac:dyDescent="0.2">
      <c r="A38" s="27"/>
      <c r="B38" s="140" t="s">
        <v>109</v>
      </c>
      <c r="C38" s="153"/>
      <c r="D38" s="143" t="s">
        <v>57</v>
      </c>
      <c r="E38" s="143" t="s">
        <v>56</v>
      </c>
      <c r="F38" s="144">
        <f t="shared" ref="F38:Q38" si="23">((F15/100)*$S$15)*$T$3</f>
        <v>0</v>
      </c>
      <c r="G38" s="144">
        <f t="shared" si="23"/>
        <v>0</v>
      </c>
      <c r="H38" s="144">
        <f t="shared" si="23"/>
        <v>4.0843710587012048</v>
      </c>
      <c r="I38" s="144">
        <f t="shared" si="23"/>
        <v>12.253113176103613</v>
      </c>
      <c r="J38" s="144">
        <f t="shared" si="23"/>
        <v>16.337484234804819</v>
      </c>
      <c r="K38" s="144">
        <f t="shared" si="23"/>
        <v>20.421855293506024</v>
      </c>
      <c r="L38" s="144">
        <f t="shared" si="23"/>
        <v>20.421855293506024</v>
      </c>
      <c r="M38" s="144">
        <f t="shared" si="23"/>
        <v>8.1687421174024095</v>
      </c>
      <c r="N38" s="144">
        <f t="shared" si="23"/>
        <v>0</v>
      </c>
      <c r="O38" s="144">
        <f t="shared" si="23"/>
        <v>0</v>
      </c>
      <c r="P38" s="144">
        <f t="shared" si="23"/>
        <v>0</v>
      </c>
      <c r="Q38" s="145">
        <f t="shared" si="23"/>
        <v>0</v>
      </c>
      <c r="R38" s="150">
        <f t="shared" si="11"/>
        <v>6</v>
      </c>
      <c r="S38" s="147">
        <f t="shared" si="8"/>
        <v>81.687421174024109</v>
      </c>
      <c r="T38" s="148">
        <f t="shared" si="9"/>
        <v>2.3298113133237868E-5</v>
      </c>
      <c r="U38" s="151"/>
    </row>
    <row r="39" spans="1:21" hidden="1" x14ac:dyDescent="0.2">
      <c r="A39" s="27"/>
      <c r="B39" s="140" t="s">
        <v>110</v>
      </c>
      <c r="C39" s="152" t="s">
        <v>51</v>
      </c>
      <c r="D39" s="143" t="s">
        <v>55</v>
      </c>
      <c r="E39" s="143" t="s">
        <v>56</v>
      </c>
      <c r="F39" s="144">
        <f t="shared" ref="F39:Q39" si="24">((F16/100)*$S$16)*$T$2</f>
        <v>0</v>
      </c>
      <c r="G39" s="144">
        <f t="shared" si="24"/>
        <v>0</v>
      </c>
      <c r="H39" s="144">
        <f t="shared" si="24"/>
        <v>0</v>
      </c>
      <c r="I39" s="144">
        <f t="shared" si="24"/>
        <v>0</v>
      </c>
      <c r="J39" s="144">
        <f t="shared" si="24"/>
        <v>0</v>
      </c>
      <c r="K39" s="144">
        <f t="shared" si="24"/>
        <v>0</v>
      </c>
      <c r="L39" s="144">
        <f t="shared" si="24"/>
        <v>0</v>
      </c>
      <c r="M39" s="144">
        <f t="shared" si="24"/>
        <v>0</v>
      </c>
      <c r="N39" s="144">
        <f t="shared" si="24"/>
        <v>0</v>
      </c>
      <c r="O39" s="144">
        <f t="shared" si="24"/>
        <v>0</v>
      </c>
      <c r="P39" s="144">
        <f t="shared" si="24"/>
        <v>0</v>
      </c>
      <c r="Q39" s="145">
        <f t="shared" si="24"/>
        <v>0</v>
      </c>
      <c r="R39" s="150">
        <f t="shared" si="11"/>
        <v>0</v>
      </c>
      <c r="S39" s="147">
        <f t="shared" si="8"/>
        <v>0</v>
      </c>
      <c r="T39" s="148">
        <f t="shared" si="9"/>
        <v>0</v>
      </c>
    </row>
    <row r="40" spans="1:21" hidden="1" x14ac:dyDescent="0.2">
      <c r="A40" s="27"/>
      <c r="B40" s="140" t="s">
        <v>111</v>
      </c>
      <c r="C40" s="153"/>
      <c r="D40" s="143" t="s">
        <v>57</v>
      </c>
      <c r="E40" s="143" t="s">
        <v>56</v>
      </c>
      <c r="F40" s="144">
        <f t="shared" ref="F40:Q40" si="25">((F16/100)*$S$16)*$T$3</f>
        <v>0</v>
      </c>
      <c r="G40" s="144">
        <f t="shared" si="25"/>
        <v>0</v>
      </c>
      <c r="H40" s="144">
        <f t="shared" si="25"/>
        <v>0</v>
      </c>
      <c r="I40" s="144">
        <f t="shared" si="25"/>
        <v>0</v>
      </c>
      <c r="J40" s="144">
        <f t="shared" si="25"/>
        <v>0</v>
      </c>
      <c r="K40" s="144">
        <f t="shared" si="25"/>
        <v>0</v>
      </c>
      <c r="L40" s="144">
        <f t="shared" si="25"/>
        <v>0</v>
      </c>
      <c r="M40" s="144">
        <f t="shared" si="25"/>
        <v>0</v>
      </c>
      <c r="N40" s="144">
        <f t="shared" si="25"/>
        <v>0</v>
      </c>
      <c r="O40" s="144">
        <f t="shared" si="25"/>
        <v>0</v>
      </c>
      <c r="P40" s="144">
        <f t="shared" si="25"/>
        <v>0</v>
      </c>
      <c r="Q40" s="145">
        <f t="shared" si="25"/>
        <v>0</v>
      </c>
      <c r="R40" s="150">
        <f t="shared" si="11"/>
        <v>0</v>
      </c>
      <c r="S40" s="147">
        <f t="shared" si="8"/>
        <v>0</v>
      </c>
      <c r="T40" s="148">
        <f t="shared" si="9"/>
        <v>0</v>
      </c>
      <c r="U40" s="151"/>
    </row>
    <row r="41" spans="1:21" hidden="1" x14ac:dyDescent="0.2">
      <c r="A41" s="27"/>
      <c r="B41" s="140" t="s">
        <v>112</v>
      </c>
      <c r="C41" s="152" t="s">
        <v>52</v>
      </c>
      <c r="D41" s="143" t="s">
        <v>55</v>
      </c>
      <c r="E41" s="143" t="s">
        <v>56</v>
      </c>
      <c r="F41" s="144">
        <f t="shared" ref="F41:Q41" si="26">((F17/100)*$S$17)*$T$2</f>
        <v>0</v>
      </c>
      <c r="G41" s="144">
        <f t="shared" si="26"/>
        <v>0</v>
      </c>
      <c r="H41" s="144">
        <f t="shared" si="26"/>
        <v>0</v>
      </c>
      <c r="I41" s="144">
        <f t="shared" si="26"/>
        <v>0</v>
      </c>
      <c r="J41" s="144">
        <f t="shared" si="26"/>
        <v>0</v>
      </c>
      <c r="K41" s="144">
        <f t="shared" si="26"/>
        <v>0</v>
      </c>
      <c r="L41" s="144">
        <f t="shared" si="26"/>
        <v>0</v>
      </c>
      <c r="M41" s="144">
        <f t="shared" si="26"/>
        <v>0</v>
      </c>
      <c r="N41" s="144">
        <f t="shared" si="26"/>
        <v>0</v>
      </c>
      <c r="O41" s="144">
        <f t="shared" si="26"/>
        <v>0</v>
      </c>
      <c r="P41" s="144">
        <f t="shared" si="26"/>
        <v>0</v>
      </c>
      <c r="Q41" s="145">
        <f t="shared" si="26"/>
        <v>0</v>
      </c>
      <c r="R41" s="150">
        <f t="shared" si="11"/>
        <v>0</v>
      </c>
      <c r="S41" s="147">
        <f t="shared" si="8"/>
        <v>0</v>
      </c>
      <c r="T41" s="148">
        <f t="shared" si="9"/>
        <v>0</v>
      </c>
    </row>
    <row r="42" spans="1:21" hidden="1" x14ac:dyDescent="0.2">
      <c r="A42" s="27"/>
      <c r="B42" s="140" t="s">
        <v>113</v>
      </c>
      <c r="C42" s="153"/>
      <c r="D42" s="143" t="s">
        <v>57</v>
      </c>
      <c r="E42" s="143" t="s">
        <v>56</v>
      </c>
      <c r="F42" s="144">
        <f t="shared" ref="F42:Q42" si="27">((F17/100)*$S$17)*$T$3</f>
        <v>0</v>
      </c>
      <c r="G42" s="144">
        <f t="shared" si="27"/>
        <v>0</v>
      </c>
      <c r="H42" s="144">
        <f t="shared" si="27"/>
        <v>0</v>
      </c>
      <c r="I42" s="144">
        <f t="shared" si="27"/>
        <v>0</v>
      </c>
      <c r="J42" s="144">
        <f t="shared" si="27"/>
        <v>0</v>
      </c>
      <c r="K42" s="144">
        <f t="shared" si="27"/>
        <v>0</v>
      </c>
      <c r="L42" s="144">
        <f t="shared" si="27"/>
        <v>0</v>
      </c>
      <c r="M42" s="144">
        <f t="shared" si="27"/>
        <v>0</v>
      </c>
      <c r="N42" s="144">
        <f t="shared" si="27"/>
        <v>0</v>
      </c>
      <c r="O42" s="144">
        <f t="shared" si="27"/>
        <v>0</v>
      </c>
      <c r="P42" s="144">
        <f t="shared" si="27"/>
        <v>0</v>
      </c>
      <c r="Q42" s="145">
        <f t="shared" si="27"/>
        <v>0</v>
      </c>
      <c r="R42" s="150">
        <f t="shared" si="11"/>
        <v>0</v>
      </c>
      <c r="S42" s="147">
        <f t="shared" si="8"/>
        <v>0</v>
      </c>
      <c r="T42" s="148">
        <f t="shared" si="9"/>
        <v>0</v>
      </c>
      <c r="U42" s="151"/>
    </row>
    <row r="43" spans="1:21" x14ac:dyDescent="0.2">
      <c r="A43" s="27"/>
      <c r="B43" s="140" t="s">
        <v>110</v>
      </c>
      <c r="C43" s="152" t="s">
        <v>25</v>
      </c>
      <c r="D43" s="143" t="s">
        <v>55</v>
      </c>
      <c r="E43" s="143" t="s">
        <v>56</v>
      </c>
      <c r="F43" s="144">
        <f t="shared" ref="F43:Q43" si="28">((F18/100)*$S$18)*$T$2</f>
        <v>104058.35397287893</v>
      </c>
      <c r="G43" s="144">
        <f t="shared" si="28"/>
        <v>138744.47196383862</v>
      </c>
      <c r="H43" s="144">
        <f t="shared" si="28"/>
        <v>138744.47196383862</v>
      </c>
      <c r="I43" s="144">
        <f t="shared" si="28"/>
        <v>138744.47196383862</v>
      </c>
      <c r="J43" s="144">
        <f t="shared" si="28"/>
        <v>104058.35397287893</v>
      </c>
      <c r="K43" s="144">
        <f t="shared" si="28"/>
        <v>69372.235981919308</v>
      </c>
      <c r="L43" s="144">
        <f t="shared" si="28"/>
        <v>0</v>
      </c>
      <c r="M43" s="144">
        <f t="shared" si="28"/>
        <v>0</v>
      </c>
      <c r="N43" s="144">
        <f t="shared" si="28"/>
        <v>0</v>
      </c>
      <c r="O43" s="144">
        <f t="shared" si="28"/>
        <v>0</v>
      </c>
      <c r="P43" s="144">
        <f t="shared" si="28"/>
        <v>0</v>
      </c>
      <c r="Q43" s="145">
        <f t="shared" si="28"/>
        <v>0</v>
      </c>
      <c r="R43" s="150">
        <f t="shared" si="11"/>
        <v>6</v>
      </c>
      <c r="S43" s="147">
        <f t="shared" si="8"/>
        <v>693722.35981919302</v>
      </c>
      <c r="T43" s="148">
        <f t="shared" si="9"/>
        <v>0.19785692570331523</v>
      </c>
    </row>
    <row r="44" spans="1:21" x14ac:dyDescent="0.2">
      <c r="A44" s="27"/>
      <c r="B44" s="140" t="s">
        <v>111</v>
      </c>
      <c r="C44" s="153"/>
      <c r="D44" s="143" t="s">
        <v>57</v>
      </c>
      <c r="E44" s="143" t="s">
        <v>56</v>
      </c>
      <c r="F44" s="144">
        <f t="shared" ref="F44:Q44" si="29">((F18/100)*$S$18)*$T$3</f>
        <v>183.7920271210543</v>
      </c>
      <c r="G44" s="144">
        <f t="shared" si="29"/>
        <v>245.05603616140579</v>
      </c>
      <c r="H44" s="144">
        <f t="shared" si="29"/>
        <v>245.05603616140579</v>
      </c>
      <c r="I44" s="144">
        <f t="shared" si="29"/>
        <v>245.05603616140579</v>
      </c>
      <c r="J44" s="144">
        <f t="shared" si="29"/>
        <v>183.7920271210543</v>
      </c>
      <c r="K44" s="144">
        <f t="shared" si="29"/>
        <v>122.52801808070289</v>
      </c>
      <c r="L44" s="144">
        <f t="shared" si="29"/>
        <v>0</v>
      </c>
      <c r="M44" s="144">
        <f t="shared" si="29"/>
        <v>0</v>
      </c>
      <c r="N44" s="144">
        <f t="shared" si="29"/>
        <v>0</v>
      </c>
      <c r="O44" s="144">
        <f t="shared" si="29"/>
        <v>0</v>
      </c>
      <c r="P44" s="144">
        <f t="shared" si="29"/>
        <v>0</v>
      </c>
      <c r="Q44" s="145">
        <f t="shared" si="29"/>
        <v>0</v>
      </c>
      <c r="R44" s="150">
        <f t="shared" si="11"/>
        <v>6</v>
      </c>
      <c r="S44" s="147">
        <f t="shared" si="8"/>
        <v>1225.280180807029</v>
      </c>
      <c r="T44" s="148">
        <f t="shared" si="9"/>
        <v>3.4946281645421704E-4</v>
      </c>
      <c r="U44" s="151"/>
    </row>
    <row r="45" spans="1:21" x14ac:dyDescent="0.2">
      <c r="A45" s="27"/>
      <c r="B45" s="140" t="s">
        <v>112</v>
      </c>
      <c r="C45" s="152" t="s">
        <v>42</v>
      </c>
      <c r="D45" s="143" t="s">
        <v>55</v>
      </c>
      <c r="E45" s="143" t="s">
        <v>56</v>
      </c>
      <c r="F45" s="144">
        <f t="shared" ref="F45:Q45" si="30">((F19/100)*$S$19)*$T$2</f>
        <v>399.5796464452626</v>
      </c>
      <c r="G45" s="144">
        <f t="shared" si="30"/>
        <v>399.5796464452626</v>
      </c>
      <c r="H45" s="144">
        <f t="shared" si="30"/>
        <v>2597.2677018942068</v>
      </c>
      <c r="I45" s="144">
        <f t="shared" si="30"/>
        <v>2996.8473483394691</v>
      </c>
      <c r="J45" s="144">
        <f t="shared" si="30"/>
        <v>2996.8473483394691</v>
      </c>
      <c r="K45" s="144">
        <f t="shared" si="30"/>
        <v>4395.3761108978879</v>
      </c>
      <c r="L45" s="144">
        <f t="shared" si="30"/>
        <v>4595.1659341205195</v>
      </c>
      <c r="M45" s="144">
        <f t="shared" si="30"/>
        <v>1598.3185857810504</v>
      </c>
      <c r="N45" s="144">
        <f t="shared" si="30"/>
        <v>0</v>
      </c>
      <c r="O45" s="144">
        <f t="shared" si="30"/>
        <v>0</v>
      </c>
      <c r="P45" s="144">
        <f t="shared" si="30"/>
        <v>0</v>
      </c>
      <c r="Q45" s="145">
        <f t="shared" si="30"/>
        <v>0</v>
      </c>
      <c r="R45" s="150">
        <f t="shared" si="11"/>
        <v>8</v>
      </c>
      <c r="S45" s="147">
        <f t="shared" si="8"/>
        <v>19978.982322263128</v>
      </c>
      <c r="T45" s="148">
        <f t="shared" si="9"/>
        <v>5.6982162460413426E-3</v>
      </c>
    </row>
    <row r="46" spans="1:21" x14ac:dyDescent="0.2">
      <c r="A46" s="27"/>
      <c r="B46" s="140" t="s">
        <v>113</v>
      </c>
      <c r="C46" s="153"/>
      <c r="D46" s="143" t="s">
        <v>57</v>
      </c>
      <c r="E46" s="143" t="s">
        <v>56</v>
      </c>
      <c r="F46" s="144">
        <f t="shared" ref="F46:Q46" si="31">((F19/100)*$S$19)*$T$3</f>
        <v>0.70575355473746759</v>
      </c>
      <c r="G46" s="144">
        <f t="shared" si="31"/>
        <v>0.70575355473746759</v>
      </c>
      <c r="H46" s="144">
        <f t="shared" si="31"/>
        <v>4.5873981057935387</v>
      </c>
      <c r="I46" s="144">
        <f t="shared" si="31"/>
        <v>5.2931516605310058</v>
      </c>
      <c r="J46" s="144">
        <f t="shared" si="31"/>
        <v>5.2931516605310058</v>
      </c>
      <c r="K46" s="144">
        <f t="shared" si="31"/>
        <v>7.7632891021121422</v>
      </c>
      <c r="L46" s="144">
        <f t="shared" si="31"/>
        <v>8.1161658794808762</v>
      </c>
      <c r="M46" s="144">
        <f t="shared" si="31"/>
        <v>2.8230142189498704</v>
      </c>
      <c r="N46" s="144">
        <f t="shared" si="31"/>
        <v>0</v>
      </c>
      <c r="O46" s="144">
        <f t="shared" si="31"/>
        <v>0</v>
      </c>
      <c r="P46" s="144">
        <f t="shared" si="31"/>
        <v>0</v>
      </c>
      <c r="Q46" s="145">
        <f t="shared" si="31"/>
        <v>0</v>
      </c>
      <c r="R46" s="150">
        <f t="shared" si="11"/>
        <v>8</v>
      </c>
      <c r="S46" s="147">
        <f t="shared" si="8"/>
        <v>35.287677736873377</v>
      </c>
      <c r="T46" s="148">
        <f t="shared" si="9"/>
        <v>1.0064417462407876E-5</v>
      </c>
      <c r="U46" s="151"/>
    </row>
    <row r="47" spans="1:21" x14ac:dyDescent="0.2">
      <c r="A47" s="27"/>
      <c r="B47" s="154"/>
      <c r="C47" s="155"/>
      <c r="D47" s="155"/>
      <c r="E47" s="155"/>
      <c r="F47" s="156"/>
      <c r="G47" s="156"/>
      <c r="H47" s="156"/>
      <c r="I47" s="156"/>
      <c r="J47" s="156"/>
      <c r="K47" s="156"/>
      <c r="L47" s="156"/>
      <c r="M47" s="156"/>
      <c r="N47" s="156"/>
      <c r="O47" s="156"/>
      <c r="P47" s="156"/>
      <c r="Q47" s="157"/>
      <c r="R47" s="156"/>
      <c r="S47" s="156"/>
      <c r="T47" s="158"/>
    </row>
    <row r="48" spans="1:21" x14ac:dyDescent="0.2">
      <c r="A48" s="27"/>
      <c r="B48" s="140" t="s">
        <v>114</v>
      </c>
      <c r="C48" s="152" t="s">
        <v>53</v>
      </c>
      <c r="D48" s="149" t="s">
        <v>55</v>
      </c>
      <c r="E48" s="149" t="s">
        <v>56</v>
      </c>
      <c r="F48" s="159">
        <f t="shared" ref="F48:Q48" si="32">SUMIF($D$25:$D$46,"FINANCIAMENTO",F$25:F$46)</f>
        <v>178507.2717164036</v>
      </c>
      <c r="G48" s="159">
        <f t="shared" si="32"/>
        <v>286250.86916484631</v>
      </c>
      <c r="H48" s="159">
        <f t="shared" si="32"/>
        <v>472291.40363125032</v>
      </c>
      <c r="I48" s="159">
        <f t="shared" si="32"/>
        <v>745164.14178621152</v>
      </c>
      <c r="J48" s="159">
        <f t="shared" si="32"/>
        <v>700947.55838447891</v>
      </c>
      <c r="K48" s="159">
        <f t="shared" si="32"/>
        <v>640913.95154222799</v>
      </c>
      <c r="L48" s="159">
        <f t="shared" si="32"/>
        <v>341811.57831791177</v>
      </c>
      <c r="M48" s="159">
        <f t="shared" si="32"/>
        <v>134113.22545666943</v>
      </c>
      <c r="N48" s="159">
        <f t="shared" si="32"/>
        <v>0</v>
      </c>
      <c r="O48" s="159">
        <f t="shared" si="32"/>
        <v>0</v>
      </c>
      <c r="P48" s="159">
        <f t="shared" si="32"/>
        <v>0</v>
      </c>
      <c r="Q48" s="160">
        <f t="shared" si="32"/>
        <v>0</v>
      </c>
      <c r="R48" s="161"/>
      <c r="S48" s="162">
        <f>SUMIF($D$25:$D$46,"FINANCIAMENTO",S$25:S$46)</f>
        <v>3500000</v>
      </c>
      <c r="T48" s="163">
        <f>SUMIF($D$25:$D$46,"FINANCIAMENTO",T$25:T$46)</f>
        <v>0.99823687410348361</v>
      </c>
    </row>
    <row r="49" spans="1:20" x14ac:dyDescent="0.2">
      <c r="A49" s="27"/>
      <c r="B49" s="140" t="s">
        <v>115</v>
      </c>
      <c r="C49" s="153"/>
      <c r="D49" s="164" t="s">
        <v>57</v>
      </c>
      <c r="E49" s="164" t="s">
        <v>56</v>
      </c>
      <c r="F49" s="159">
        <f t="shared" ref="F49:T49" si="33">SUMIF($D$25:$D$46,"CONTRAPARTIDA",F$25:F$46)</f>
        <v>315.28668359637487</v>
      </c>
      <c r="G49" s="159">
        <f t="shared" si="33"/>
        <v>505.58773515370882</v>
      </c>
      <c r="H49" s="159">
        <f t="shared" si="33"/>
        <v>834.17996874964422</v>
      </c>
      <c r="I49" s="159">
        <f t="shared" si="33"/>
        <v>1316.138713788454</v>
      </c>
      <c r="J49" s="159">
        <f t="shared" si="33"/>
        <v>1238.0416155209796</v>
      </c>
      <c r="K49" s="159">
        <f t="shared" si="33"/>
        <v>1132.0078577719239</v>
      </c>
      <c r="L49" s="159">
        <f t="shared" si="33"/>
        <v>603.72128208821732</v>
      </c>
      <c r="M49" s="159">
        <f t="shared" si="33"/>
        <v>236.87614333058343</v>
      </c>
      <c r="N49" s="159">
        <f t="shared" si="33"/>
        <v>0</v>
      </c>
      <c r="O49" s="159">
        <f t="shared" si="33"/>
        <v>0</v>
      </c>
      <c r="P49" s="159">
        <f t="shared" si="33"/>
        <v>0</v>
      </c>
      <c r="Q49" s="160">
        <f t="shared" si="33"/>
        <v>0</v>
      </c>
      <c r="R49" s="165"/>
      <c r="S49" s="162">
        <f t="shared" si="33"/>
        <v>6181.8399999998874</v>
      </c>
      <c r="T49" s="163">
        <f t="shared" si="33"/>
        <v>1.7631258965165042E-3</v>
      </c>
    </row>
    <row r="50" spans="1:20" x14ac:dyDescent="0.2">
      <c r="A50" s="27"/>
      <c r="B50" s="166"/>
      <c r="C50" s="155"/>
      <c r="D50" s="155"/>
      <c r="E50" s="155"/>
      <c r="F50" s="156"/>
      <c r="G50" s="156"/>
      <c r="H50" s="156"/>
      <c r="I50" s="156"/>
      <c r="J50" s="156"/>
      <c r="K50" s="156"/>
      <c r="L50" s="156"/>
      <c r="M50" s="156"/>
      <c r="N50" s="156"/>
      <c r="O50" s="156"/>
      <c r="P50" s="156"/>
      <c r="Q50" s="157"/>
      <c r="R50" s="156"/>
      <c r="S50" s="167"/>
      <c r="T50" s="168"/>
    </row>
    <row r="51" spans="1:20" ht="15" customHeight="1" thickBot="1" x14ac:dyDescent="0.25">
      <c r="A51" s="27"/>
      <c r="B51" s="169" t="s">
        <v>58</v>
      </c>
      <c r="C51" s="170"/>
      <c r="D51" s="170"/>
      <c r="E51" s="171" t="s">
        <v>56</v>
      </c>
      <c r="F51" s="172">
        <f t="shared" ref="F51:Q51" si="34">SUM(F48:F49)</f>
        <v>178822.55839999998</v>
      </c>
      <c r="G51" s="172">
        <f t="shared" si="34"/>
        <v>286756.45690000005</v>
      </c>
      <c r="H51" s="172">
        <f t="shared" si="34"/>
        <v>473125.58359999995</v>
      </c>
      <c r="I51" s="172">
        <f t="shared" si="34"/>
        <v>746480.28049999999</v>
      </c>
      <c r="J51" s="172">
        <f t="shared" si="34"/>
        <v>702185.59999999986</v>
      </c>
      <c r="K51" s="172">
        <f t="shared" si="34"/>
        <v>642045.95939999993</v>
      </c>
      <c r="L51" s="173">
        <f t="shared" si="34"/>
        <v>342415.29959999997</v>
      </c>
      <c r="M51" s="173">
        <f t="shared" si="34"/>
        <v>134350.10160000002</v>
      </c>
      <c r="N51" s="173">
        <f t="shared" si="34"/>
        <v>0</v>
      </c>
      <c r="O51" s="173">
        <f t="shared" si="34"/>
        <v>0</v>
      </c>
      <c r="P51" s="173">
        <f t="shared" si="34"/>
        <v>0</v>
      </c>
      <c r="Q51" s="174">
        <f t="shared" si="34"/>
        <v>0</v>
      </c>
      <c r="R51" s="175"/>
      <c r="S51" s="176">
        <f>SUM(F51:Q51)</f>
        <v>3506181.84</v>
      </c>
      <c r="T51" s="177">
        <f>SUM(T48:T49)</f>
        <v>1</v>
      </c>
    </row>
    <row r="52" spans="1:20" ht="15" customHeight="1" thickTop="1" thickBot="1" x14ac:dyDescent="0.25">
      <c r="A52" s="27"/>
      <c r="B52" s="178" t="s">
        <v>116</v>
      </c>
      <c r="C52" s="179"/>
      <c r="D52" s="179"/>
      <c r="E52" s="180" t="s">
        <v>56</v>
      </c>
      <c r="F52" s="181">
        <f t="shared" ref="F52:Q52" si="35">IF($S$51=0,0,F51/$S$51)</f>
        <v>5.1002077633258175E-2</v>
      </c>
      <c r="G52" s="181">
        <f t="shared" si="35"/>
        <v>8.1785962618527525E-2</v>
      </c>
      <c r="H52" s="181">
        <f t="shared" si="35"/>
        <v>0.1349404010375001</v>
      </c>
      <c r="I52" s="181">
        <f t="shared" si="35"/>
        <v>0.21290404051034614</v>
      </c>
      <c r="J52" s="181">
        <f t="shared" si="35"/>
        <v>0.20027073096699397</v>
      </c>
      <c r="K52" s="181">
        <f t="shared" si="35"/>
        <v>0.18311827186920801</v>
      </c>
      <c r="L52" s="181">
        <f t="shared" si="35"/>
        <v>9.7660450947974792E-2</v>
      </c>
      <c r="M52" s="181">
        <f t="shared" si="35"/>
        <v>3.8318064416191268E-2</v>
      </c>
      <c r="N52" s="181">
        <f t="shared" si="35"/>
        <v>0</v>
      </c>
      <c r="O52" s="181">
        <f t="shared" si="35"/>
        <v>0</v>
      </c>
      <c r="P52" s="181">
        <f t="shared" si="35"/>
        <v>0</v>
      </c>
      <c r="Q52" s="182">
        <f t="shared" si="35"/>
        <v>0</v>
      </c>
      <c r="R52" s="183"/>
      <c r="S52" s="176">
        <f>S48+S49</f>
        <v>3506181.84</v>
      </c>
      <c r="T52" s="184">
        <f>SUM(F52:Q52)</f>
        <v>1</v>
      </c>
    </row>
    <row r="53" spans="1:20" ht="15" customHeight="1" thickTop="1" thickBot="1" x14ac:dyDescent="0.25">
      <c r="A53" s="27"/>
      <c r="B53" s="185" t="s">
        <v>117</v>
      </c>
      <c r="C53" s="186"/>
      <c r="D53" s="186"/>
      <c r="E53" s="187" t="s">
        <v>56</v>
      </c>
      <c r="F53" s="188">
        <f>F52</f>
        <v>5.1002077633258175E-2</v>
      </c>
      <c r="G53" s="188">
        <f t="shared" ref="G53:H53" si="36">IF(G51=0,0,F53+G52)</f>
        <v>0.1327880402517857</v>
      </c>
      <c r="H53" s="188">
        <f t="shared" si="36"/>
        <v>0.2677284412892858</v>
      </c>
      <c r="I53" s="188">
        <f>IF(I51=0,0,H53+I52)</f>
        <v>0.48063248179963192</v>
      </c>
      <c r="J53" s="188">
        <f t="shared" ref="J53:Q53" si="37">IF(J51=0,0,I53+J52)</f>
        <v>0.68090321276662591</v>
      </c>
      <c r="K53" s="188">
        <f t="shared" si="37"/>
        <v>0.86402148463583395</v>
      </c>
      <c r="L53" s="188">
        <f t="shared" si="37"/>
        <v>0.96168193558380877</v>
      </c>
      <c r="M53" s="188">
        <f t="shared" si="37"/>
        <v>1</v>
      </c>
      <c r="N53" s="188">
        <f t="shared" si="37"/>
        <v>0</v>
      </c>
      <c r="O53" s="188">
        <f t="shared" si="37"/>
        <v>0</v>
      </c>
      <c r="P53" s="188">
        <f t="shared" si="37"/>
        <v>0</v>
      </c>
      <c r="Q53" s="189">
        <f t="shared" si="37"/>
        <v>0</v>
      </c>
      <c r="R53" s="190"/>
      <c r="S53" s="191" t="str">
        <f>IF(S51=S52,"OK","CORRIGIR")</f>
        <v>OK</v>
      </c>
      <c r="T53" s="192" t="str">
        <f>IF(T51=T52,"OK","CORRIGIR")</f>
        <v>OK</v>
      </c>
    </row>
    <row r="54" spans="1:20" ht="15" customHeight="1" x14ac:dyDescent="0.2">
      <c r="A54" s="27"/>
      <c r="B54" s="193" t="s">
        <v>59</v>
      </c>
      <c r="C54" s="194"/>
      <c r="D54" s="195"/>
      <c r="E54" s="196"/>
      <c r="F54" s="194" t="s">
        <v>60</v>
      </c>
      <c r="G54" s="197"/>
      <c r="H54" s="197"/>
      <c r="I54" s="198"/>
      <c r="J54" s="199" t="s">
        <v>118</v>
      </c>
      <c r="K54" s="200"/>
      <c r="L54" s="200"/>
      <c r="M54" s="201"/>
      <c r="N54" s="202" t="s">
        <v>60</v>
      </c>
      <c r="O54" s="203"/>
      <c r="P54" s="204"/>
      <c r="Q54" s="194" t="s">
        <v>61</v>
      </c>
      <c r="R54" s="205"/>
      <c r="S54" s="205"/>
      <c r="T54" s="206"/>
    </row>
    <row r="55" spans="1:20" ht="45.75" customHeight="1" thickBot="1" x14ac:dyDescent="0.25">
      <c r="A55" s="27"/>
      <c r="B55" s="296" t="s">
        <v>7034</v>
      </c>
      <c r="C55" s="297"/>
      <c r="D55" s="298"/>
      <c r="E55" s="207"/>
      <c r="F55" s="207"/>
      <c r="G55" s="208" t="s">
        <v>119</v>
      </c>
      <c r="H55" s="207"/>
      <c r="I55" s="209"/>
      <c r="J55" s="299" t="s">
        <v>7035</v>
      </c>
      <c r="K55" s="300"/>
      <c r="L55" s="300"/>
      <c r="M55" s="301"/>
      <c r="N55" s="210"/>
      <c r="O55" s="211" t="s">
        <v>120</v>
      </c>
      <c r="P55" s="212"/>
      <c r="Q55" s="302">
        <v>43423</v>
      </c>
      <c r="R55" s="303"/>
      <c r="S55" s="303"/>
      <c r="T55" s="304"/>
    </row>
  </sheetData>
  <mergeCells count="3">
    <mergeCell ref="B55:D55"/>
    <mergeCell ref="J55:M55"/>
    <mergeCell ref="Q55:T55"/>
  </mergeCells>
  <printOptions horizontalCentered="1" verticalCentered="1"/>
  <pageMargins left="0.78740157480314965" right="0.78740157480314965" top="0.98425196850393704" bottom="0.59055118110236227" header="0.51181102362204722" footer="0.51181102362204722"/>
  <pageSetup paperSize="9" scale="66" orientation="landscape" horizontalDpi="4294967294" verticalDpi="4294967294" r:id="rId1"/>
  <headerFooter alignWithMargins="0"/>
  <rowBreaks count="1" manualBreakCount="1">
    <brk id="16" max="65535" man="1"/>
  </rowBreaks>
  <ignoredErrors>
    <ignoredError sqref="B10:B17 B18:B19" numberStoredAsText="1"/>
    <ignoredError sqref="I3:K3 Q25:Q53 X5"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3"/>
  <sheetViews>
    <sheetView showGridLines="0" showZeros="0" topLeftCell="A10" zoomScale="85" zoomScaleNormal="85" zoomScaleSheetLayoutView="100" workbookViewId="0">
      <selection activeCell="C40" sqref="C40"/>
    </sheetView>
  </sheetViews>
  <sheetFormatPr defaultColWidth="21.6640625" defaultRowHeight="12.75" x14ac:dyDescent="0.2"/>
  <cols>
    <col min="1" max="1" width="12.5" style="12" customWidth="1"/>
    <col min="2" max="2" width="12.33203125" style="12" customWidth="1"/>
    <col min="3" max="3" width="87.83203125" style="5" customWidth="1"/>
    <col min="4" max="4" width="6.5" style="5" customWidth="1"/>
    <col min="5" max="5" width="13.6640625" style="5" customWidth="1"/>
    <col min="6" max="6" width="15" style="5" customWidth="1"/>
    <col min="7" max="8" width="16.83203125" style="5" customWidth="1"/>
    <col min="9" max="10" width="18" style="5" customWidth="1"/>
    <col min="11" max="11" width="20.6640625" style="5" customWidth="1"/>
    <col min="12" max="12" width="21.5" style="288" customWidth="1"/>
    <col min="13" max="13" width="21" style="5" customWidth="1"/>
    <col min="14" max="14" width="16.5" style="5" bestFit="1" customWidth="1"/>
    <col min="15" max="15" width="12.1640625" style="5" customWidth="1"/>
    <col min="16" max="16" width="16.33203125" style="5" customWidth="1"/>
    <col min="17" max="17" width="13.5" style="5" customWidth="1"/>
    <col min="18" max="18" width="18.33203125" style="5" bestFit="1" customWidth="1"/>
    <col min="19" max="19" width="17.1640625" style="5" customWidth="1"/>
    <col min="20" max="20" width="17.1640625" style="5" hidden="1" customWidth="1"/>
    <col min="21" max="21" width="17.1640625" style="5" customWidth="1"/>
    <col min="22" max="16384" width="21.6640625" style="5"/>
  </cols>
  <sheetData>
    <row r="1" spans="1:23" ht="34.5" customHeight="1" thickBot="1" x14ac:dyDescent="0.25">
      <c r="A1" s="310" t="s">
        <v>121</v>
      </c>
      <c r="B1" s="311"/>
      <c r="C1" s="311"/>
      <c r="D1" s="311"/>
      <c r="E1" s="311"/>
      <c r="F1" s="311"/>
      <c r="G1" s="311"/>
      <c r="H1" s="311"/>
      <c r="I1" s="311"/>
      <c r="J1" s="311"/>
      <c r="K1" s="311"/>
      <c r="L1" s="311"/>
      <c r="M1" s="311"/>
      <c r="N1" s="311"/>
      <c r="O1" s="311"/>
      <c r="P1" s="311"/>
      <c r="Q1" s="311"/>
      <c r="R1" s="312"/>
    </row>
    <row r="2" spans="1:23" s="6" customFormat="1" ht="20.100000000000001" customHeight="1" thickBot="1" x14ac:dyDescent="0.25">
      <c r="A2" s="13" t="s">
        <v>5</v>
      </c>
      <c r="B2" s="1"/>
      <c r="C2" s="2"/>
      <c r="D2" s="3"/>
      <c r="E2" s="3"/>
      <c r="F2" s="3"/>
      <c r="G2" s="3"/>
      <c r="H2" s="3"/>
      <c r="I2" s="3"/>
      <c r="J2" s="3"/>
      <c r="K2" s="3"/>
      <c r="L2" s="284"/>
      <c r="M2" s="3"/>
      <c r="N2" s="3"/>
      <c r="O2" s="3"/>
      <c r="P2" s="230"/>
      <c r="Q2" s="214"/>
      <c r="R2" s="214"/>
    </row>
    <row r="3" spans="1:23" s="6" customFormat="1" ht="15" customHeight="1" x14ac:dyDescent="0.2">
      <c r="A3" s="14" t="s">
        <v>39</v>
      </c>
      <c r="B3" s="7"/>
      <c r="C3" s="15" t="s">
        <v>72</v>
      </c>
      <c r="D3" s="16"/>
      <c r="E3" s="16"/>
      <c r="F3" s="16"/>
      <c r="G3" s="16"/>
      <c r="H3" s="16"/>
      <c r="I3" s="16"/>
      <c r="J3" s="16"/>
      <c r="K3" s="16"/>
      <c r="L3" s="285"/>
      <c r="M3" s="16"/>
      <c r="N3" s="16"/>
      <c r="O3" s="16"/>
      <c r="P3" s="16"/>
      <c r="Q3" s="16"/>
      <c r="R3" s="215"/>
    </row>
    <row r="4" spans="1:23" s="6" customFormat="1" ht="15" customHeight="1" x14ac:dyDescent="0.2">
      <c r="A4" s="17" t="s">
        <v>40</v>
      </c>
      <c r="B4" s="8"/>
      <c r="C4" s="18" t="s">
        <v>62</v>
      </c>
      <c r="D4" s="19"/>
      <c r="E4" s="19"/>
      <c r="F4" s="19"/>
      <c r="G4" s="19"/>
      <c r="H4" s="19"/>
      <c r="I4" s="19"/>
      <c r="J4" s="19"/>
      <c r="K4" s="19"/>
      <c r="L4" s="286"/>
      <c r="M4" s="19"/>
      <c r="N4" s="19"/>
      <c r="O4" s="19"/>
      <c r="P4" s="19"/>
      <c r="Q4" s="19"/>
      <c r="R4" s="216"/>
    </row>
    <row r="5" spans="1:23" s="6" customFormat="1" ht="30" customHeight="1" thickBot="1" x14ac:dyDescent="0.25">
      <c r="A5" s="20" t="s">
        <v>41</v>
      </c>
      <c r="B5" s="238"/>
      <c r="C5" s="305" t="s">
        <v>122</v>
      </c>
      <c r="D5" s="306"/>
      <c r="E5" s="306"/>
      <c r="F5" s="306"/>
      <c r="G5" s="306"/>
      <c r="H5" s="306"/>
      <c r="I5" s="306"/>
      <c r="J5" s="306"/>
      <c r="K5" s="306"/>
      <c r="L5" s="306"/>
      <c r="M5" s="306"/>
      <c r="N5" s="306"/>
      <c r="O5" s="306"/>
      <c r="P5" s="307"/>
      <c r="Q5" s="308"/>
      <c r="R5" s="309"/>
    </row>
    <row r="6" spans="1:23" s="6" customFormat="1" ht="15.75" thickBot="1" x14ac:dyDescent="0.25">
      <c r="A6" s="281" t="s">
        <v>7019</v>
      </c>
      <c r="B6" s="313" t="s">
        <v>7020</v>
      </c>
      <c r="C6" s="314"/>
      <c r="D6" s="314"/>
      <c r="E6" s="314"/>
      <c r="F6" s="314"/>
      <c r="G6" s="314"/>
      <c r="H6" s="314"/>
      <c r="I6" s="314"/>
      <c r="J6" s="314"/>
      <c r="K6" s="314"/>
      <c r="L6" s="314"/>
      <c r="M6" s="314"/>
      <c r="N6" s="314"/>
      <c r="O6" s="314"/>
      <c r="P6" s="315"/>
      <c r="Q6" s="244" t="s">
        <v>7021</v>
      </c>
      <c r="R6" s="282">
        <v>0.24</v>
      </c>
    </row>
    <row r="7" spans="1:23" ht="15" customHeight="1" thickBot="1" x14ac:dyDescent="0.25">
      <c r="A7" s="9" t="s">
        <v>20</v>
      </c>
      <c r="B7" s="239" t="s">
        <v>78</v>
      </c>
      <c r="C7" s="240" t="s">
        <v>4</v>
      </c>
      <c r="D7" s="241" t="s">
        <v>64</v>
      </c>
      <c r="E7" s="242"/>
      <c r="F7" s="242"/>
      <c r="G7" s="242"/>
      <c r="H7" s="242"/>
      <c r="I7" s="242"/>
      <c r="J7" s="242"/>
      <c r="K7" s="242"/>
      <c r="L7" s="295"/>
      <c r="M7" s="242"/>
      <c r="N7" s="243" t="s">
        <v>6</v>
      </c>
      <c r="O7" s="243"/>
      <c r="P7" s="243"/>
      <c r="Q7" s="4"/>
      <c r="R7" s="4"/>
    </row>
    <row r="8" spans="1:23" ht="46.5" customHeight="1" thickBot="1" x14ac:dyDescent="0.25">
      <c r="A8" s="283" t="s">
        <v>11</v>
      </c>
      <c r="B8" s="245"/>
      <c r="C8" s="246"/>
      <c r="D8" s="247"/>
      <c r="E8" s="248" t="s">
        <v>123</v>
      </c>
      <c r="F8" s="248" t="s">
        <v>7025</v>
      </c>
      <c r="G8" s="248" t="s">
        <v>7026</v>
      </c>
      <c r="H8" s="248" t="s">
        <v>7027</v>
      </c>
      <c r="I8" s="248" t="s">
        <v>7028</v>
      </c>
      <c r="J8" s="248" t="s">
        <v>7029</v>
      </c>
      <c r="K8" s="248" t="s">
        <v>7030</v>
      </c>
      <c r="L8" s="248" t="s">
        <v>7033</v>
      </c>
      <c r="M8" s="248" t="s">
        <v>7032</v>
      </c>
      <c r="N8" s="249" t="s">
        <v>69</v>
      </c>
      <c r="O8" s="249" t="s">
        <v>70</v>
      </c>
      <c r="P8" s="250" t="s">
        <v>7017</v>
      </c>
      <c r="Q8" s="250" t="s">
        <v>7018</v>
      </c>
      <c r="R8" s="251" t="s">
        <v>7</v>
      </c>
      <c r="W8" s="248" t="s">
        <v>7031</v>
      </c>
    </row>
    <row r="9" spans="1:23" ht="15" customHeight="1" thickBot="1" x14ac:dyDescent="0.25">
      <c r="A9" s="11" t="s">
        <v>32</v>
      </c>
      <c r="B9" s="10"/>
      <c r="C9" s="255" t="s">
        <v>26</v>
      </c>
      <c r="D9" s="256"/>
      <c r="E9" s="256"/>
      <c r="F9" s="256"/>
      <c r="G9" s="256"/>
      <c r="H9" s="256"/>
      <c r="I9" s="256"/>
      <c r="J9" s="256"/>
      <c r="K9" s="256"/>
      <c r="L9" s="287"/>
      <c r="M9" s="256"/>
      <c r="N9" s="257"/>
      <c r="O9" s="256"/>
      <c r="P9" s="256"/>
      <c r="Q9" s="256"/>
      <c r="R9" s="233">
        <f>SUM(Q10:Q10)</f>
        <v>9959.18</v>
      </c>
      <c r="W9" s="256"/>
    </row>
    <row r="10" spans="1:23" ht="15" customHeight="1" thickBot="1" x14ac:dyDescent="0.25">
      <c r="A10" s="269" t="s">
        <v>2</v>
      </c>
      <c r="B10" s="258" t="s">
        <v>7015</v>
      </c>
      <c r="C10" s="259" t="str">
        <f>VLOOKUP(A10,'SINAPI 09-18'!A:D,2,FALSE)</f>
        <v>PLACA DE OBRA EM CHAPA DE ACO GALVANIZADO</v>
      </c>
      <c r="D10" s="259" t="str">
        <f>VLOOKUP(A10,'SINAPI 09-18'!A:D,3,FALSE)</f>
        <v>M2</v>
      </c>
      <c r="E10" s="260">
        <f>2*1.25</f>
        <v>2.5</v>
      </c>
      <c r="F10" s="260">
        <f t="shared" ref="F10:W10" si="0">2*1.25</f>
        <v>2.5</v>
      </c>
      <c r="G10" s="260">
        <f t="shared" si="0"/>
        <v>2.5</v>
      </c>
      <c r="H10" s="260">
        <f t="shared" si="0"/>
        <v>2.5</v>
      </c>
      <c r="I10" s="260">
        <f t="shared" si="0"/>
        <v>2.5</v>
      </c>
      <c r="J10" s="260">
        <f t="shared" si="0"/>
        <v>2.5</v>
      </c>
      <c r="K10" s="260">
        <f t="shared" si="0"/>
        <v>2.5</v>
      </c>
      <c r="L10" s="260">
        <f t="shared" si="0"/>
        <v>2.5</v>
      </c>
      <c r="M10" s="260">
        <f t="shared" si="0"/>
        <v>2.5</v>
      </c>
      <c r="N10" s="289">
        <f>SUM(E10:M10)</f>
        <v>22.5</v>
      </c>
      <c r="O10" s="261">
        <f>VLOOKUP(A10,'SINAPI 09-18'!A:D,4,FALSE)</f>
        <v>356.96</v>
      </c>
      <c r="P10" s="261">
        <f>ROUND(N10*O10,2)</f>
        <v>8031.6</v>
      </c>
      <c r="Q10" s="268">
        <f>ROUND((P10*$R$6)+P10,2)</f>
        <v>9959.18</v>
      </c>
      <c r="R10" s="229"/>
      <c r="T10" s="24" t="e">
        <f>#REF!+#REF!+#REF!+#REF!</f>
        <v>#REF!</v>
      </c>
      <c r="U10" s="23"/>
      <c r="W10" s="260">
        <f t="shared" si="0"/>
        <v>2.5</v>
      </c>
    </row>
    <row r="11" spans="1:23" ht="15" customHeight="1" thickBot="1" x14ac:dyDescent="0.25">
      <c r="A11" s="11" t="s">
        <v>13</v>
      </c>
      <c r="B11" s="262" t="s">
        <v>7015</v>
      </c>
      <c r="C11" s="255" t="s">
        <v>22</v>
      </c>
      <c r="D11" s="256"/>
      <c r="E11" s="256"/>
      <c r="F11" s="256"/>
      <c r="G11" s="256"/>
      <c r="H11" s="256"/>
      <c r="I11" s="256"/>
      <c r="J11" s="256"/>
      <c r="K11" s="256"/>
      <c r="L11" s="287"/>
      <c r="M11" s="256"/>
      <c r="N11" s="290">
        <f t="shared" ref="N11:N57" si="1">SUM(E11:M11)</f>
        <v>0</v>
      </c>
      <c r="O11" s="256"/>
      <c r="P11" s="219">
        <f t="shared" ref="P11:P14" si="2">N11*O11</f>
        <v>0</v>
      </c>
      <c r="Q11" s="270">
        <f t="shared" ref="Q11:Q49" si="3">(P11*$R$6)+P11</f>
        <v>0</v>
      </c>
      <c r="R11" s="233">
        <f>SUM(Q12:Q13)</f>
        <v>69133.149999999994</v>
      </c>
      <c r="T11" s="24" t="e">
        <f>#REF!+#REF!+#REF!+#REF!</f>
        <v>#REF!</v>
      </c>
      <c r="U11" s="23"/>
      <c r="W11" s="256"/>
    </row>
    <row r="12" spans="1:23" ht="15" hidden="1" customHeight="1" x14ac:dyDescent="0.2">
      <c r="A12" s="271">
        <v>83667</v>
      </c>
      <c r="B12" s="252" t="s">
        <v>7015</v>
      </c>
      <c r="C12" s="253" t="str">
        <f>VLOOKUP(A12,'SINAPI 09-18'!A:D,2,FALSE)</f>
        <v>CAMADA DRENANTE COM AREIA MEDIA</v>
      </c>
      <c r="D12" s="253" t="str">
        <f>VLOOKUP(A12,'SINAPI 09-18'!A:D,3,FALSE)</f>
        <v>M3</v>
      </c>
      <c r="E12" s="254"/>
      <c r="F12" s="254"/>
      <c r="G12" s="254"/>
      <c r="H12" s="254"/>
      <c r="I12" s="254"/>
      <c r="J12" s="254"/>
      <c r="K12" s="254"/>
      <c r="L12" s="26"/>
      <c r="M12" s="254"/>
      <c r="N12" s="291">
        <f t="shared" si="1"/>
        <v>0</v>
      </c>
      <c r="O12" s="22">
        <f>VLOOKUP(A12,'SINAPI 09-18'!A:D,4,FALSE)</f>
        <v>101.5</v>
      </c>
      <c r="P12" s="22">
        <f t="shared" si="2"/>
        <v>0</v>
      </c>
      <c r="Q12" s="274">
        <f t="shared" si="3"/>
        <v>0</v>
      </c>
      <c r="R12" s="229"/>
      <c r="T12" s="24" t="e">
        <f>#REF!+#REF!+#REF!+#REF!</f>
        <v>#REF!</v>
      </c>
      <c r="U12" s="23"/>
      <c r="W12" s="254"/>
    </row>
    <row r="13" spans="1:23" ht="64.5" customHeight="1" thickBot="1" x14ac:dyDescent="0.25">
      <c r="A13" s="272">
        <v>89889</v>
      </c>
      <c r="B13" s="245" t="s">
        <v>7015</v>
      </c>
      <c r="C13" s="263" t="str">
        <f>VLOOKUP(A13,'SINAPI 09-18'!A:D,2,FALSE)</f>
        <v>ESCAVAÇÃO VERTICAL A CÉU ABERTO, INCLUINDO CARGA, DESCARGA E TRANSPORTE, EM SOLO DE 1ª CATEGORIA COM ESCAVADEIRA HIDRÁULICA (CAÇAMBA: 0,8 M³ / 111 HP), FROTA DE 3 CAMINHÕES BASCULANTES DE 14 M³, DMT DE 1 KM E VELOCIDADE MÉDIA 15 KM/H. AF_12/2013</v>
      </c>
      <c r="D13" s="263" t="str">
        <f>VLOOKUP(A13,'SINAPI 09-18'!A:D,3,FALSE)</f>
        <v>M3</v>
      </c>
      <c r="E13" s="247">
        <f t="shared" ref="E13:L13" si="4">(E15*0.4)+(E28*0.11)</f>
        <v>602.17764999999997</v>
      </c>
      <c r="F13" s="247">
        <f t="shared" si="4"/>
        <v>619.80859999999996</v>
      </c>
      <c r="G13" s="247">
        <f t="shared" si="4"/>
        <v>604.48079999999993</v>
      </c>
      <c r="H13" s="247">
        <f t="shared" si="4"/>
        <v>304.3347</v>
      </c>
      <c r="I13" s="247">
        <f t="shared" si="4"/>
        <v>201.87575000000001</v>
      </c>
      <c r="J13" s="247">
        <f t="shared" si="4"/>
        <v>1884.4459999999999</v>
      </c>
      <c r="K13" s="247">
        <f t="shared" si="4"/>
        <v>1368.2692500000003</v>
      </c>
      <c r="L13" s="247">
        <f t="shared" si="4"/>
        <v>482.48205000000007</v>
      </c>
      <c r="M13" s="247">
        <f>(M15*0.4)+(M28*0.11)</f>
        <v>681.82715000000007</v>
      </c>
      <c r="N13" s="292">
        <f t="shared" si="1"/>
        <v>6749.7019499999997</v>
      </c>
      <c r="O13" s="264">
        <f>VLOOKUP(A13,'SINAPI 09-18'!A:D,4,FALSE)</f>
        <v>8.26</v>
      </c>
      <c r="P13" s="261">
        <f>ROUND(N13*O13,2)</f>
        <v>55752.54</v>
      </c>
      <c r="Q13" s="275">
        <f>ROUND((P13*$R$6)+P13,2)</f>
        <v>69133.149999999994</v>
      </c>
      <c r="R13" s="229"/>
      <c r="T13" s="24" t="e">
        <f>#REF!+#REF!+#REF!+#REF!</f>
        <v>#REF!</v>
      </c>
      <c r="U13" s="23"/>
      <c r="W13" s="247">
        <f>(W15*0.4)+(W28*0.11)</f>
        <v>2181.5771</v>
      </c>
    </row>
    <row r="14" spans="1:23" ht="15" customHeight="1" thickBot="1" x14ac:dyDescent="0.25">
      <c r="A14" s="11" t="s">
        <v>16</v>
      </c>
      <c r="B14" s="262" t="s">
        <v>7015</v>
      </c>
      <c r="C14" s="255" t="s">
        <v>27</v>
      </c>
      <c r="D14" s="256"/>
      <c r="E14" s="256"/>
      <c r="F14" s="256"/>
      <c r="G14" s="256"/>
      <c r="H14" s="256"/>
      <c r="I14" s="256"/>
      <c r="J14" s="256"/>
      <c r="K14" s="256"/>
      <c r="L14" s="287"/>
      <c r="M14" s="256"/>
      <c r="N14" s="290">
        <f t="shared" si="1"/>
        <v>0</v>
      </c>
      <c r="O14" s="256"/>
      <c r="P14" s="219">
        <f t="shared" si="2"/>
        <v>0</v>
      </c>
      <c r="Q14" s="270">
        <f t="shared" si="3"/>
        <v>0</v>
      </c>
      <c r="R14" s="233">
        <f>SUM(Q15:Q18)</f>
        <v>1246325.5499999998</v>
      </c>
      <c r="T14" s="24" t="e">
        <f>#REF!+#REF!+#REF!+#REF!</f>
        <v>#REF!</v>
      </c>
      <c r="U14" s="23"/>
      <c r="W14" s="256"/>
    </row>
    <row r="15" spans="1:23" ht="13.5" thickBot="1" x14ac:dyDescent="0.25">
      <c r="A15" s="271">
        <v>72961</v>
      </c>
      <c r="B15" s="252" t="s">
        <v>7015</v>
      </c>
      <c r="C15" s="253" t="str">
        <f>VLOOKUP(A15,'SINAPI 09-18'!A:D,2,FALSE)</f>
        <v>REGULARIZACAO E COMPACTACAO DE SUBLEITO ATE 20 CM DE ESPESSURA</v>
      </c>
      <c r="D15" s="253" t="str">
        <f>VLOOKUP(A15,'SINAPI 09-18'!A:D,3,FALSE)</f>
        <v>M2</v>
      </c>
      <c r="E15" s="254">
        <f t="shared" ref="E15:K15" si="5">E21*1.0625</f>
        <v>1345.836875</v>
      </c>
      <c r="F15" s="254">
        <f t="shared" si="5"/>
        <v>1385.0962499999998</v>
      </c>
      <c r="G15" s="254">
        <f t="shared" si="5"/>
        <v>1345.9324999999999</v>
      </c>
      <c r="H15" s="254">
        <f t="shared" si="5"/>
        <v>678.19374999999991</v>
      </c>
      <c r="I15" s="254">
        <f t="shared" si="5"/>
        <v>473.078125</v>
      </c>
      <c r="J15" s="254">
        <f t="shared" si="5"/>
        <v>4290.5024999999996</v>
      </c>
      <c r="K15" s="254">
        <f t="shared" si="5"/>
        <v>3084.086875</v>
      </c>
      <c r="L15" s="254">
        <f t="shared" ref="L15" si="6">L21*1.0625</f>
        <v>1064.5718750000001</v>
      </c>
      <c r="M15" s="254">
        <f>M21*1.0625</f>
        <v>1524.7618749999999</v>
      </c>
      <c r="N15" s="291">
        <f t="shared" si="1"/>
        <v>15192.060625</v>
      </c>
      <c r="O15" s="22">
        <f>VLOOKUP(A15,'SINAPI 09-18'!A:D,4,FALSE)</f>
        <v>1.3</v>
      </c>
      <c r="P15" s="22">
        <f>ROUND(N15*O15,2)</f>
        <v>19749.68</v>
      </c>
      <c r="Q15" s="268">
        <f>ROUND((P15*$R$6)+P15,2)</f>
        <v>24489.599999999999</v>
      </c>
      <c r="R15" s="229"/>
      <c r="T15" s="24" t="e">
        <f>#REF!+#REF!+#REF!+#REF!</f>
        <v>#REF!</v>
      </c>
      <c r="U15" s="23"/>
      <c r="W15" s="254">
        <f>W21*1.0625</f>
        <v>4881.4862499999999</v>
      </c>
    </row>
    <row r="16" spans="1:23" ht="39" thickBot="1" x14ac:dyDescent="0.25">
      <c r="A16" s="25">
        <v>96400</v>
      </c>
      <c r="B16" s="26" t="s">
        <v>7015</v>
      </c>
      <c r="C16" s="228" t="str">
        <f>VLOOKUP(A16,'SINAPI 09-18'!A:D,2,FALSE)</f>
        <v>EXECUÇÃO E COMPACTAÇÃO DE BASE E OU SUB BASE COM MACADAME SECO - EXCLUSIVE ESCAVAÇÃO, CARGA E TRANSPORTE. AF_09/2017 (e=20cm)</v>
      </c>
      <c r="D16" s="228" t="str">
        <f>VLOOKUP(A16,'SINAPI 09-18'!A:D,3,FALSE)</f>
        <v>M3</v>
      </c>
      <c r="E16" s="217">
        <f>E15*0.25</f>
        <v>336.45921874999999</v>
      </c>
      <c r="F16" s="217">
        <f t="shared" ref="F16:M16" si="7">F15*0.25</f>
        <v>346.27406249999996</v>
      </c>
      <c r="G16" s="217">
        <f t="shared" si="7"/>
        <v>336.48312499999997</v>
      </c>
      <c r="H16" s="217">
        <f t="shared" si="7"/>
        <v>169.54843749999998</v>
      </c>
      <c r="I16" s="217">
        <f t="shared" si="7"/>
        <v>118.26953125</v>
      </c>
      <c r="J16" s="217">
        <f t="shared" si="7"/>
        <v>1072.6256249999999</v>
      </c>
      <c r="K16" s="217">
        <f t="shared" si="7"/>
        <v>771.02171874999999</v>
      </c>
      <c r="L16" s="217">
        <f t="shared" si="7"/>
        <v>266.14296875000002</v>
      </c>
      <c r="M16" s="217">
        <f t="shared" si="7"/>
        <v>381.19046874999998</v>
      </c>
      <c r="N16" s="293">
        <f t="shared" si="1"/>
        <v>3798.01515625</v>
      </c>
      <c r="O16" s="21">
        <f>VLOOKUP(A16,'SINAPI 09-18'!A:D,4,FALSE)</f>
        <v>132.13</v>
      </c>
      <c r="P16" s="21">
        <f t="shared" ref="P16:P18" si="8">ROUND(N16*O16,2)</f>
        <v>501831.74</v>
      </c>
      <c r="Q16" s="275">
        <f>ROUND((P16*$R$6)+P16,2)</f>
        <v>622271.36</v>
      </c>
      <c r="R16" s="229"/>
      <c r="T16" s="24" t="e">
        <f>#REF!+#REF!+#REF!+#REF!</f>
        <v>#REF!</v>
      </c>
      <c r="U16" s="23"/>
      <c r="W16" s="217">
        <f>W15*0.2</f>
        <v>976.29725000000008</v>
      </c>
    </row>
    <row r="17" spans="1:23" ht="39" thickBot="1" x14ac:dyDescent="0.25">
      <c r="A17" s="25">
        <v>96396</v>
      </c>
      <c r="B17" s="26" t="s">
        <v>7015</v>
      </c>
      <c r="C17" s="228" t="str">
        <f>VLOOKUP(A17,'SINAPI 09-18'!A:D,2,FALSE)</f>
        <v>EXECUÇÃO E COMPACTAÇÃO DE BASE E OU SUB BASE COM BRITA GRADUADA SIMPLES - EXCLUSIVE CARGA E TRANSPORTE. AF_09/2017  (PAVIMENTO /e = 15cm)  (CALÇADAS /e = 5cm)</v>
      </c>
      <c r="D17" s="228" t="str">
        <f>VLOOKUP(A17,'SINAPI 09-18'!A:D,3,FALSE)</f>
        <v>M3</v>
      </c>
      <c r="E17" s="217">
        <f t="shared" ref="E17:K17" si="9">E15*0.15</f>
        <v>201.87553124999999</v>
      </c>
      <c r="F17" s="217">
        <f t="shared" si="9"/>
        <v>207.76443749999996</v>
      </c>
      <c r="G17" s="217">
        <f t="shared" si="9"/>
        <v>201.88987499999999</v>
      </c>
      <c r="H17" s="217">
        <f t="shared" si="9"/>
        <v>101.72906249999998</v>
      </c>
      <c r="I17" s="217">
        <f t="shared" si="9"/>
        <v>70.961718750000003</v>
      </c>
      <c r="J17" s="217">
        <f t="shared" si="9"/>
        <v>643.57537499999989</v>
      </c>
      <c r="K17" s="217">
        <f t="shared" si="9"/>
        <v>462.61303124999995</v>
      </c>
      <c r="L17" s="217">
        <f t="shared" ref="L17" si="10">L15*0.15</f>
        <v>159.68578125000002</v>
      </c>
      <c r="M17" s="217">
        <f>M15*0.15</f>
        <v>228.71428124999997</v>
      </c>
      <c r="N17" s="293">
        <f t="shared" si="1"/>
        <v>2278.8090937500001</v>
      </c>
      <c r="O17" s="21">
        <f>VLOOKUP(A17,'SINAPI 09-18'!A:D,4,FALSE)</f>
        <v>145.80000000000001</v>
      </c>
      <c r="P17" s="21">
        <f t="shared" si="8"/>
        <v>332250.37</v>
      </c>
      <c r="Q17" s="275">
        <f t="shared" ref="Q17:Q18" si="11">ROUND((P17*$R$6)+P17,2)</f>
        <v>411990.46</v>
      </c>
      <c r="R17" s="229"/>
      <c r="T17" s="24" t="e">
        <f>#REF!+#REF!+#REF!+#REF!</f>
        <v>#REF!</v>
      </c>
      <c r="U17" s="23"/>
      <c r="W17" s="217">
        <f>W15*0.15</f>
        <v>732.22293749999994</v>
      </c>
    </row>
    <row r="18" spans="1:23" ht="26.25" customHeight="1" thickBot="1" x14ac:dyDescent="0.25">
      <c r="A18" s="272">
        <v>83356</v>
      </c>
      <c r="B18" s="245" t="s">
        <v>7015</v>
      </c>
      <c r="C18" s="263" t="str">
        <f>VLOOKUP(A18,'SINAPI 09-18'!A:D,2,FALSE)</f>
        <v>TRANSPORTE COMERCIAL DE BRITA</v>
      </c>
      <c r="D18" s="263" t="str">
        <f>VLOOKUP(A18,'SINAPI 09-18'!A:D,3,FALSE)</f>
        <v>M3XKM</v>
      </c>
      <c r="E18" s="247">
        <f t="shared" ref="E18:L18" si="12">(E17+E16+E30)*30</f>
        <v>17020.627499999999</v>
      </c>
      <c r="F18" s="247">
        <f t="shared" si="12"/>
        <v>17518.019999999997</v>
      </c>
      <c r="G18" s="247">
        <f t="shared" si="12"/>
        <v>17052.659999999996</v>
      </c>
      <c r="H18" s="247">
        <f t="shared" si="12"/>
        <v>8589.1049999999996</v>
      </c>
      <c r="I18" s="247">
        <f t="shared" si="12"/>
        <v>5849.3624999999993</v>
      </c>
      <c r="J18" s="247">
        <f t="shared" si="12"/>
        <v>53780.279999999992</v>
      </c>
      <c r="K18" s="247">
        <f t="shared" si="12"/>
        <v>38844.967499999999</v>
      </c>
      <c r="L18" s="247">
        <f t="shared" si="12"/>
        <v>13547.407500000001</v>
      </c>
      <c r="M18" s="247">
        <f>(M17+M16+M30)*30</f>
        <v>19277.902499999997</v>
      </c>
      <c r="N18" s="292">
        <f t="shared" si="1"/>
        <v>191480.33249999999</v>
      </c>
      <c r="O18" s="264">
        <f>VLOOKUP(A18,'SINAPI 09-18'!A:D,4,FALSE)</f>
        <v>0.79</v>
      </c>
      <c r="P18" s="21">
        <f t="shared" si="8"/>
        <v>151269.46</v>
      </c>
      <c r="Q18" s="275">
        <f t="shared" si="11"/>
        <v>187574.13</v>
      </c>
      <c r="R18" s="229"/>
      <c r="T18" s="24"/>
      <c r="U18" s="23"/>
      <c r="W18" s="247">
        <f>(W17+W16+W30)*30</f>
        <v>54378.095625000002</v>
      </c>
    </row>
    <row r="19" spans="1:23" ht="15" customHeight="1" thickBot="1" x14ac:dyDescent="0.25">
      <c r="A19" s="11" t="s">
        <v>17</v>
      </c>
      <c r="B19" s="262" t="s">
        <v>7015</v>
      </c>
      <c r="C19" s="255" t="s">
        <v>23</v>
      </c>
      <c r="D19" s="256"/>
      <c r="E19" s="256"/>
      <c r="F19" s="256"/>
      <c r="G19" s="256"/>
      <c r="H19" s="256"/>
      <c r="I19" s="256"/>
      <c r="J19" s="256"/>
      <c r="K19" s="256"/>
      <c r="L19" s="287"/>
      <c r="M19" s="256"/>
      <c r="N19" s="290">
        <f t="shared" si="1"/>
        <v>0</v>
      </c>
      <c r="O19" s="265"/>
      <c r="P19" s="294">
        <f t="shared" ref="P19:P49" si="13">N19*O19</f>
        <v>0</v>
      </c>
      <c r="Q19" s="270">
        <f t="shared" si="3"/>
        <v>0</v>
      </c>
      <c r="R19" s="233">
        <f>SUM(Q20:Q23)</f>
        <v>753818.76</v>
      </c>
      <c r="T19" s="24" t="e">
        <f>#REF!+#REF!+#REF!+#REF!</f>
        <v>#REF!</v>
      </c>
      <c r="U19" s="23"/>
      <c r="W19" s="256"/>
    </row>
    <row r="20" spans="1:23" ht="13.5" thickBot="1" x14ac:dyDescent="0.25">
      <c r="A20" s="273">
        <v>96401</v>
      </c>
      <c r="B20" s="252" t="s">
        <v>7015</v>
      </c>
      <c r="C20" s="253" t="str">
        <f>VLOOKUP(A20,'SINAPI 09-18'!A:D,2,FALSE)</f>
        <v>EXECUÇÃO DE IMPRIMAÇÃO COM ASFALTO DILUÍDO CM-30. AF_09/2017</v>
      </c>
      <c r="D20" s="253" t="str">
        <f>VLOOKUP(A20,'SINAPI 09-18'!A:D,3,FALSE)</f>
        <v>M2</v>
      </c>
      <c r="E20" s="254">
        <f>E21</f>
        <v>1266.67</v>
      </c>
      <c r="F20" s="217">
        <v>1303.6199999999999</v>
      </c>
      <c r="G20" s="217">
        <f t="shared" ref="G20:L20" si="14">G21</f>
        <v>1266.76</v>
      </c>
      <c r="H20" s="217">
        <f t="shared" si="14"/>
        <v>638.29999999999995</v>
      </c>
      <c r="I20" s="217">
        <f t="shared" si="14"/>
        <v>445.25</v>
      </c>
      <c r="J20" s="217">
        <f t="shared" si="14"/>
        <v>4038.12</v>
      </c>
      <c r="K20" s="217">
        <f t="shared" si="14"/>
        <v>2902.67</v>
      </c>
      <c r="L20" s="217">
        <f t="shared" si="14"/>
        <v>1001.95</v>
      </c>
      <c r="M20" s="217">
        <f>M21</f>
        <v>1435.07</v>
      </c>
      <c r="N20" s="291">
        <f t="shared" si="1"/>
        <v>14298.410000000002</v>
      </c>
      <c r="O20" s="22">
        <f>VLOOKUP(A20,'SINAPI 09-18'!A:D,4,FALSE)</f>
        <v>5.27</v>
      </c>
      <c r="P20" s="22">
        <f>ROUND(N20*O20,2)</f>
        <v>75352.62</v>
      </c>
      <c r="Q20" s="275">
        <f>ROUND((P20*$R$6)+P20,2)</f>
        <v>93437.25</v>
      </c>
      <c r="R20" s="229"/>
      <c r="T20" s="24" t="e">
        <f>#REF!+#REF!+#REF!+#REF!</f>
        <v>#REF!</v>
      </c>
      <c r="U20" s="23"/>
      <c r="W20" s="217">
        <f>W21</f>
        <v>4594.34</v>
      </c>
    </row>
    <row r="21" spans="1:23" ht="15" customHeight="1" thickBot="1" x14ac:dyDescent="0.25">
      <c r="A21" s="237">
        <v>72942</v>
      </c>
      <c r="B21" s="26" t="s">
        <v>7015</v>
      </c>
      <c r="C21" s="228" t="str">
        <f>VLOOKUP(A21,'SINAPI 09-18'!A:D,2,FALSE)</f>
        <v>PINTURA DE LIGACAO COM EMULSAO RR-1C</v>
      </c>
      <c r="D21" s="228" t="str">
        <f>VLOOKUP(A21,'SINAPI 09-18'!A:D,3,FALSE)</f>
        <v>M2</v>
      </c>
      <c r="E21" s="217">
        <v>1266.67</v>
      </c>
      <c r="F21" s="217">
        <v>1303.6199999999999</v>
      </c>
      <c r="G21" s="217">
        <v>1266.76</v>
      </c>
      <c r="H21" s="217">
        <v>638.29999999999995</v>
      </c>
      <c r="I21" s="217">
        <v>445.25</v>
      </c>
      <c r="J21" s="217">
        <v>4038.12</v>
      </c>
      <c r="K21" s="217">
        <v>2902.67</v>
      </c>
      <c r="L21" s="26">
        <v>1001.95</v>
      </c>
      <c r="M21" s="217">
        <v>1435.07</v>
      </c>
      <c r="N21" s="293">
        <f t="shared" si="1"/>
        <v>14298.410000000002</v>
      </c>
      <c r="O21" s="21">
        <f>VLOOKUP(A21,'SINAPI 09-18'!A:D,4,FALSE)</f>
        <v>1.45</v>
      </c>
      <c r="P21" s="22">
        <f t="shared" ref="P21:P35" si="15">ROUND(N21*O21,2)</f>
        <v>20732.689999999999</v>
      </c>
      <c r="Q21" s="275">
        <f t="shared" ref="Q21:Q23" si="16">ROUND((P21*$R$6)+P21,2)</f>
        <v>25708.54</v>
      </c>
      <c r="R21" s="229"/>
      <c r="T21" s="24" t="e">
        <f>#REF!+#REF!+#REF!+#REF!</f>
        <v>#REF!</v>
      </c>
      <c r="U21" s="23"/>
      <c r="W21" s="217">
        <v>4594.34</v>
      </c>
    </row>
    <row r="22" spans="1:23" ht="26.25" thickBot="1" x14ac:dyDescent="0.25">
      <c r="A22" s="272">
        <v>95303</v>
      </c>
      <c r="B22" s="245" t="s">
        <v>7015</v>
      </c>
      <c r="C22" s="263" t="str">
        <f>VLOOKUP(A22,'SINAPI 09-18'!A:D,2,FALSE)</f>
        <v>TRANSPORTE COM CAMINHÃO BASCULANTE 10 M3 DE MASSA ASFALTICA PARA PAVIMENTAÇÃO URBANA</v>
      </c>
      <c r="D22" s="263" t="str">
        <f>VLOOKUP(A22,'SINAPI 09-18'!A:D,3,FALSE)</f>
        <v>M3XKM</v>
      </c>
      <c r="E22" s="217">
        <f t="shared" ref="E22:L22" si="17">E23*30</f>
        <v>1900.0050000000003</v>
      </c>
      <c r="F22" s="217">
        <f t="shared" si="17"/>
        <v>1955.4299999999998</v>
      </c>
      <c r="G22" s="217">
        <f t="shared" si="17"/>
        <v>1900.14</v>
      </c>
      <c r="H22" s="217">
        <f t="shared" si="17"/>
        <v>957.44999999999993</v>
      </c>
      <c r="I22" s="217">
        <f t="shared" si="17"/>
        <v>667.87500000000011</v>
      </c>
      <c r="J22" s="217">
        <f t="shared" si="17"/>
        <v>6057.18</v>
      </c>
      <c r="K22" s="217">
        <f t="shared" si="17"/>
        <v>4354.0050000000001</v>
      </c>
      <c r="L22" s="217">
        <f t="shared" si="17"/>
        <v>1502.9250000000002</v>
      </c>
      <c r="M22" s="217">
        <f>M23*30</f>
        <v>2152.605</v>
      </c>
      <c r="N22" s="293">
        <f t="shared" ref="N22" si="18">SUM(E22:M22)</f>
        <v>21447.615000000002</v>
      </c>
      <c r="O22" s="21">
        <f>VLOOKUP(A22,'SINAPI 09-18'!A:D,4,FALSE)</f>
        <v>1.02</v>
      </c>
      <c r="P22" s="22">
        <f t="shared" si="15"/>
        <v>21876.57</v>
      </c>
      <c r="Q22" s="275">
        <f t="shared" si="16"/>
        <v>27126.95</v>
      </c>
      <c r="R22" s="229"/>
      <c r="T22" s="24"/>
      <c r="U22" s="23"/>
      <c r="W22" s="217">
        <f>W23*30</f>
        <v>6891.51</v>
      </c>
    </row>
    <row r="23" spans="1:23" ht="39" thickBot="1" x14ac:dyDescent="0.25">
      <c r="A23" s="272">
        <v>95996</v>
      </c>
      <c r="B23" s="245" t="s">
        <v>7015</v>
      </c>
      <c r="C23" s="263" t="str">
        <f>VLOOKUP(A23,'SINAPI 09-18'!A:D,2,FALSE)</f>
        <v>CONSTRUÇÃO DE PAVIMENTO COM APLICAÇÃO DE CONCRETO BETUMINOSO USINADO A QUENTE (CBUQ), BINDER, COM ESPESSURA DE 5,0 CM - EXCLUSIVE TRANSPORTE. AF_03/2017</v>
      </c>
      <c r="D23" s="263" t="str">
        <f>VLOOKUP(A23,'SINAPI 09-18'!A:D,3,FALSE)</f>
        <v>M3</v>
      </c>
      <c r="E23" s="247">
        <f t="shared" ref="E23:K23" si="19">E21*0.05</f>
        <v>63.333500000000008</v>
      </c>
      <c r="F23" s="247">
        <f t="shared" si="19"/>
        <v>65.180999999999997</v>
      </c>
      <c r="G23" s="247">
        <f t="shared" si="19"/>
        <v>63.338000000000001</v>
      </c>
      <c r="H23" s="247">
        <f t="shared" si="19"/>
        <v>31.914999999999999</v>
      </c>
      <c r="I23" s="247">
        <f t="shared" si="19"/>
        <v>22.262500000000003</v>
      </c>
      <c r="J23" s="247">
        <f t="shared" si="19"/>
        <v>201.90600000000001</v>
      </c>
      <c r="K23" s="247">
        <f t="shared" si="19"/>
        <v>145.1335</v>
      </c>
      <c r="L23" s="247">
        <f t="shared" ref="L23" si="20">L21*0.05</f>
        <v>50.097500000000004</v>
      </c>
      <c r="M23" s="247">
        <f>M21*0.05</f>
        <v>71.753500000000003</v>
      </c>
      <c r="N23" s="292">
        <f t="shared" si="1"/>
        <v>714.92049999999995</v>
      </c>
      <c r="O23" s="264">
        <f>VLOOKUP(A23,'SINAPI 09-18'!A:D,4,FALSE)</f>
        <v>685.33</v>
      </c>
      <c r="P23" s="22">
        <f t="shared" si="15"/>
        <v>489956.47</v>
      </c>
      <c r="Q23" s="275">
        <f t="shared" si="16"/>
        <v>607546.02</v>
      </c>
      <c r="R23" s="229"/>
      <c r="T23" s="24" t="e">
        <f>#REF!+#REF!+#REF!+#REF!</f>
        <v>#REF!</v>
      </c>
      <c r="U23" s="23"/>
      <c r="W23" s="247">
        <f>W21*0.05</f>
        <v>229.71700000000001</v>
      </c>
    </row>
    <row r="24" spans="1:23" ht="15" customHeight="1" thickBot="1" x14ac:dyDescent="0.25">
      <c r="A24" s="11" t="s">
        <v>12</v>
      </c>
      <c r="B24" s="262" t="s">
        <v>7015</v>
      </c>
      <c r="C24" s="255" t="s">
        <v>24</v>
      </c>
      <c r="D24" s="256"/>
      <c r="E24" s="256"/>
      <c r="F24" s="256"/>
      <c r="G24" s="256"/>
      <c r="H24" s="256"/>
      <c r="I24" s="256"/>
      <c r="J24" s="256"/>
      <c r="K24" s="256"/>
      <c r="L24" s="287"/>
      <c r="M24" s="256"/>
      <c r="N24" s="290">
        <f t="shared" si="1"/>
        <v>0</v>
      </c>
      <c r="O24" s="256"/>
      <c r="P24" s="219">
        <f t="shared" si="13"/>
        <v>0</v>
      </c>
      <c r="Q24" s="270">
        <f t="shared" si="3"/>
        <v>0</v>
      </c>
      <c r="R24" s="233">
        <f>SUM(Q25:Q26)</f>
        <v>138312.44999999998</v>
      </c>
      <c r="T24" s="24" t="e">
        <f>#REF!+#REF!+#REF!+#REF!</f>
        <v>#REF!</v>
      </c>
      <c r="U24" s="23"/>
      <c r="W24" s="256"/>
    </row>
    <row r="25" spans="1:23" ht="51.75" thickBot="1" x14ac:dyDescent="0.25">
      <c r="A25" s="271">
        <v>94273</v>
      </c>
      <c r="B25" s="252" t="s">
        <v>7015</v>
      </c>
      <c r="C25" s="253" t="str">
        <f>VLOOKUP(A25,'SINAPI 09-18'!A:D,2,FALSE)</f>
        <v>ASSENTAMENTO DE GUIA (MEIO-FIO) EM TRECHO RETO, CONFECCIONADA EM CONCRETO PRÉ-FABRICADO, DIMENSÕES 100X15X13X30 CM (COMPRIMENTO X BASE INFERIOR X BASE SUPERIOR X ALTURA), PARA VIAS URBANAS (USO VIÁRIO). AF_06/2016</v>
      </c>
      <c r="D25" s="253" t="str">
        <f>VLOOKUP(A25,'SINAPI 09-18'!A:D,3,FALSE)</f>
        <v>M</v>
      </c>
      <c r="E25" s="254">
        <f>((73+84)*2)-(8*4)-E26</f>
        <v>252.3</v>
      </c>
      <c r="F25" s="254">
        <f>(83+80)*2-(8*4)-F26</f>
        <v>244.5</v>
      </c>
      <c r="G25" s="254">
        <f>348-(8*4)-G26</f>
        <v>250</v>
      </c>
      <c r="H25" s="254">
        <f>176-(8*2)-H26</f>
        <v>140.19999999999999</v>
      </c>
      <c r="I25" s="254">
        <f>57*2-(8*2)-I26</f>
        <v>81.5</v>
      </c>
      <c r="J25" s="254">
        <f>1018-(8*7)-J26</f>
        <v>859.7</v>
      </c>
      <c r="K25" s="254">
        <f>750-(8*6)-K26</f>
        <v>619.5</v>
      </c>
      <c r="L25" s="254">
        <f>267-(8*2)-L26</f>
        <v>198.2</v>
      </c>
      <c r="M25" s="254">
        <f>375*1.1-(8*2)-M26</f>
        <v>340.40000000000009</v>
      </c>
      <c r="N25" s="291">
        <f t="shared" si="1"/>
        <v>2986.2999999999997</v>
      </c>
      <c r="O25" s="22">
        <f>VLOOKUP(A25,'SINAPI 09-18'!A:D,4,FALSE)</f>
        <v>32.42</v>
      </c>
      <c r="P25" s="22">
        <f t="shared" si="15"/>
        <v>96815.85</v>
      </c>
      <c r="Q25" s="275">
        <f t="shared" ref="Q25:Q57" si="21">ROUND((P25*$R$6)+P25,2)</f>
        <v>120051.65</v>
      </c>
      <c r="R25" s="229"/>
      <c r="S25" s="23"/>
      <c r="T25" s="24" t="e">
        <f>#REF!+#REF!+#REF!+#REF!</f>
        <v>#REF!</v>
      </c>
      <c r="U25" s="23"/>
      <c r="W25" s="254">
        <f>1318*1.1-(7*5)-W26</f>
        <v>1289.4000000000001</v>
      </c>
    </row>
    <row r="26" spans="1:23" ht="51.75" thickBot="1" x14ac:dyDescent="0.25">
      <c r="A26" s="272">
        <v>94275</v>
      </c>
      <c r="B26" s="245" t="s">
        <v>7015</v>
      </c>
      <c r="C26" s="263" t="str">
        <f>VLOOKUP(A26,'SINAPI 09-18'!A:D,2,FALSE)</f>
        <v>ASSENTAMENTO DE GUIA (MEIO-FIO) EM TRECHO RETO, CONFECCIONADA EM CONCRETO PRÉ-FABRICADO, DIMENSÕES 100X15X13X20 CM (COMPRIMENTO X BASE INFERIOR X BASE SUPERIOR X ALTURA), PARA URBANIZAÇÃO INTERNA DE EMPREENDIMENTOS. AF_06/2016_P</v>
      </c>
      <c r="D26" s="263" t="str">
        <f>VLOOKUP(A26,'SINAPI 09-18'!A:D,3,FALSE)</f>
        <v>M</v>
      </c>
      <c r="E26" s="247">
        <f>9*3.3</f>
        <v>29.7</v>
      </c>
      <c r="F26" s="247">
        <f>15*3.3</f>
        <v>49.5</v>
      </c>
      <c r="G26" s="247">
        <f>20*3.3</f>
        <v>66</v>
      </c>
      <c r="H26" s="247">
        <f>6*3.3</f>
        <v>19.799999999999997</v>
      </c>
      <c r="I26" s="247">
        <f>5*3.3</f>
        <v>16.5</v>
      </c>
      <c r="J26" s="247">
        <f>31*3.3</f>
        <v>102.3</v>
      </c>
      <c r="K26" s="247">
        <f>25*3.3</f>
        <v>82.5</v>
      </c>
      <c r="L26" s="247">
        <f>16*3.3</f>
        <v>52.8</v>
      </c>
      <c r="M26" s="247">
        <f>17*3.3</f>
        <v>56.099999999999994</v>
      </c>
      <c r="N26" s="292">
        <f t="shared" si="1"/>
        <v>475.20000000000005</v>
      </c>
      <c r="O26" s="264">
        <f>VLOOKUP(A26,'SINAPI 09-18'!A:D,4,FALSE)</f>
        <v>30.99</v>
      </c>
      <c r="P26" s="22">
        <f t="shared" si="15"/>
        <v>14726.45</v>
      </c>
      <c r="Q26" s="275">
        <f t="shared" si="21"/>
        <v>18260.8</v>
      </c>
      <c r="R26" s="229"/>
      <c r="T26" s="24" t="e">
        <f>#REF!+#REF!+#REF!+#REF!</f>
        <v>#REF!</v>
      </c>
      <c r="U26" s="23"/>
      <c r="W26" s="247">
        <f>38*3.3</f>
        <v>125.39999999999999</v>
      </c>
    </row>
    <row r="27" spans="1:23" ht="15" customHeight="1" thickBot="1" x14ac:dyDescent="0.25">
      <c r="A27" s="11" t="s">
        <v>18</v>
      </c>
      <c r="B27" s="262" t="s">
        <v>7015</v>
      </c>
      <c r="C27" s="255" t="s">
        <v>28</v>
      </c>
      <c r="D27" s="256"/>
      <c r="E27" s="256"/>
      <c r="F27" s="256"/>
      <c r="G27" s="256"/>
      <c r="H27" s="256"/>
      <c r="I27" s="256"/>
      <c r="J27" s="256"/>
      <c r="K27" s="256"/>
      <c r="L27" s="287"/>
      <c r="M27" s="256"/>
      <c r="N27" s="290">
        <f t="shared" si="1"/>
        <v>0</v>
      </c>
      <c r="O27" s="256"/>
      <c r="P27" s="219">
        <f t="shared" si="13"/>
        <v>0</v>
      </c>
      <c r="Q27" s="270">
        <f t="shared" si="3"/>
        <v>0</v>
      </c>
      <c r="R27" s="233">
        <f>SUM(Q28:Q32)</f>
        <v>527339.81999999995</v>
      </c>
      <c r="T27" s="24" t="e">
        <f>#REF!+#REF!+#REF!+#REF!</f>
        <v>#REF!</v>
      </c>
      <c r="U27" s="23"/>
      <c r="W27" s="256"/>
    </row>
    <row r="28" spans="1:23" ht="13.5" thickBot="1" x14ac:dyDescent="0.25">
      <c r="A28" s="271">
        <v>72961</v>
      </c>
      <c r="B28" s="252" t="s">
        <v>7015</v>
      </c>
      <c r="C28" s="253" t="str">
        <f>VLOOKUP(A28,'SINAPI 09-18'!A:D,2,FALSE)</f>
        <v>REGULARIZACAO E COMPACTACAO DE SUBLEITO ATE 20 CM DE ESPESSURA</v>
      </c>
      <c r="D28" s="253" t="str">
        <f>VLOOKUP(A28,'SINAPI 09-18'!A:D,3,FALSE)</f>
        <v>M2</v>
      </c>
      <c r="E28" s="254">
        <v>580.39</v>
      </c>
      <c r="F28" s="254">
        <v>597.91</v>
      </c>
      <c r="G28" s="254">
        <v>600.98</v>
      </c>
      <c r="H28" s="254">
        <v>300.52</v>
      </c>
      <c r="I28" s="254">
        <v>114.95</v>
      </c>
      <c r="J28" s="254">
        <v>1529.5</v>
      </c>
      <c r="K28" s="254">
        <v>1223.95</v>
      </c>
      <c r="L28" s="26">
        <v>515.03</v>
      </c>
      <c r="M28" s="254">
        <v>653.84</v>
      </c>
      <c r="N28" s="291">
        <f t="shared" si="1"/>
        <v>6117.07</v>
      </c>
      <c r="O28" s="22">
        <f>VLOOKUP(A28,'SINAPI 09-18'!A:D,4,FALSE)</f>
        <v>1.3</v>
      </c>
      <c r="P28" s="22">
        <f t="shared" si="15"/>
        <v>7952.19</v>
      </c>
      <c r="Q28" s="275">
        <f t="shared" si="21"/>
        <v>9860.7199999999993</v>
      </c>
      <c r="R28" s="229"/>
      <c r="T28" s="24" t="e">
        <f>#REF!+#REF!+#REF!+#REF!</f>
        <v>#REF!</v>
      </c>
      <c r="U28" s="23"/>
      <c r="W28" s="254">
        <v>2081.66</v>
      </c>
    </row>
    <row r="29" spans="1:23" ht="39" thickBot="1" x14ac:dyDescent="0.25">
      <c r="A29" s="25">
        <v>94992</v>
      </c>
      <c r="B29" s="26" t="s">
        <v>7015</v>
      </c>
      <c r="C29" s="228" t="str">
        <f>VLOOKUP(A29,'SINAPI 09-18'!A:D,2,FALSE)</f>
        <v>EXECUÇÃO DE PASSEIO (CALÇADA) OU PISO DE CONCRETO COM CONCRETO MOLDADO IN LOCO, FEITO EM OBRA, ACABAMENTO CONVENCIONAL, ESPESSURA 6 CM, ARMADO. AF_07/2016</v>
      </c>
      <c r="D29" s="228" t="str">
        <f>VLOOKUP(A29,'SINAPI 09-18'!A:D,3,FALSE)</f>
        <v>M2</v>
      </c>
      <c r="E29" s="217">
        <f t="shared" ref="E29:L29" si="22">E28</f>
        <v>580.39</v>
      </c>
      <c r="F29" s="217">
        <f t="shared" si="22"/>
        <v>597.91</v>
      </c>
      <c r="G29" s="217">
        <f t="shared" si="22"/>
        <v>600.98</v>
      </c>
      <c r="H29" s="217">
        <f t="shared" si="22"/>
        <v>300.52</v>
      </c>
      <c r="I29" s="217">
        <f t="shared" si="22"/>
        <v>114.95</v>
      </c>
      <c r="J29" s="217">
        <f t="shared" si="22"/>
        <v>1529.5</v>
      </c>
      <c r="K29" s="217">
        <f t="shared" si="22"/>
        <v>1223.95</v>
      </c>
      <c r="L29" s="217">
        <f t="shared" si="22"/>
        <v>515.03</v>
      </c>
      <c r="M29" s="217">
        <f>M28</f>
        <v>653.84</v>
      </c>
      <c r="N29" s="293">
        <f t="shared" si="1"/>
        <v>6117.07</v>
      </c>
      <c r="O29" s="21">
        <f>VLOOKUP(A29,'SINAPI 09-18'!A:D,4,FALSE)</f>
        <v>56.79</v>
      </c>
      <c r="P29" s="22">
        <f t="shared" si="15"/>
        <v>347388.41</v>
      </c>
      <c r="Q29" s="275">
        <f t="shared" si="21"/>
        <v>430761.63</v>
      </c>
      <c r="R29" s="229"/>
      <c r="T29" s="24" t="e">
        <f>#REF!+#REF!+#REF!+#REF!</f>
        <v>#REF!</v>
      </c>
      <c r="U29" s="23"/>
      <c r="W29" s="217">
        <f>W28</f>
        <v>2081.66</v>
      </c>
    </row>
    <row r="30" spans="1:23" ht="39" thickBot="1" x14ac:dyDescent="0.25">
      <c r="A30" s="25">
        <v>96396</v>
      </c>
      <c r="B30" s="26" t="s">
        <v>7015</v>
      </c>
      <c r="C30" s="228" t="str">
        <f>VLOOKUP(A30,'SINAPI 09-18'!A:D,2,FALSE)</f>
        <v>EXECUÇÃO E COMPACTAÇÃO DE BASE E OU SUB BASE COM BRITA GRADUADA SIMPLES - EXCLUSIVE CARGA E TRANSPORTE. AF_09/2017  (PAVIMENTO /e = 15cm)  (CALÇADAS /e = 5cm)</v>
      </c>
      <c r="D30" s="228" t="str">
        <f>VLOOKUP(A30,'SINAPI 09-18'!A:D,3,FALSE)</f>
        <v>M3</v>
      </c>
      <c r="E30" s="217">
        <f t="shared" ref="E30:L30" si="23">E29*0.05</f>
        <v>29.019500000000001</v>
      </c>
      <c r="F30" s="217">
        <f t="shared" si="23"/>
        <v>29.895499999999998</v>
      </c>
      <c r="G30" s="217">
        <f t="shared" si="23"/>
        <v>30.049000000000003</v>
      </c>
      <c r="H30" s="217">
        <f t="shared" si="23"/>
        <v>15.026</v>
      </c>
      <c r="I30" s="217">
        <f t="shared" si="23"/>
        <v>5.7475000000000005</v>
      </c>
      <c r="J30" s="217">
        <f t="shared" si="23"/>
        <v>76.475000000000009</v>
      </c>
      <c r="K30" s="217">
        <f t="shared" si="23"/>
        <v>61.197500000000005</v>
      </c>
      <c r="L30" s="217">
        <f t="shared" si="23"/>
        <v>25.7515</v>
      </c>
      <c r="M30" s="217">
        <f>M29*0.05</f>
        <v>32.692</v>
      </c>
      <c r="N30" s="293">
        <f t="shared" si="1"/>
        <v>305.85350000000005</v>
      </c>
      <c r="O30" s="21">
        <f>VLOOKUP(A30,'SINAPI 09-18'!A:D,4,FALSE)</f>
        <v>145.80000000000001</v>
      </c>
      <c r="P30" s="22">
        <f t="shared" si="15"/>
        <v>44593.440000000002</v>
      </c>
      <c r="Q30" s="275">
        <f t="shared" si="21"/>
        <v>55295.87</v>
      </c>
      <c r="R30" s="229"/>
      <c r="T30" s="24" t="e">
        <f>#REF!+#REF!+#REF!+#REF!</f>
        <v>#REF!</v>
      </c>
      <c r="U30" s="23"/>
      <c r="W30" s="217">
        <f>W29*0.05</f>
        <v>104.083</v>
      </c>
    </row>
    <row r="31" spans="1:23" ht="15" hidden="1" customHeight="1" thickBot="1" x14ac:dyDescent="0.25">
      <c r="A31" s="25">
        <v>85179</v>
      </c>
      <c r="B31" s="26" t="s">
        <v>7015</v>
      </c>
      <c r="C31" s="228" t="str">
        <f>VLOOKUP(A31,'SINAPI 09-18'!A:D,2,FALSE)</f>
        <v>PLANTIO DE GRAMA SAO CARLOS EM LEIVAS</v>
      </c>
      <c r="D31" s="228" t="str">
        <f>VLOOKUP(A31,'SINAPI 09-18'!A:D,3,FALSE)</f>
        <v>M2</v>
      </c>
      <c r="E31" s="217"/>
      <c r="F31" s="217"/>
      <c r="G31" s="217"/>
      <c r="H31" s="217"/>
      <c r="I31" s="217"/>
      <c r="J31" s="217"/>
      <c r="K31" s="217"/>
      <c r="L31" s="217"/>
      <c r="M31" s="217"/>
      <c r="N31" s="293">
        <f t="shared" si="1"/>
        <v>0</v>
      </c>
      <c r="O31" s="21">
        <f>VLOOKUP(A31,'SINAPI 09-18'!A:D,4,FALSE)</f>
        <v>14.52</v>
      </c>
      <c r="P31" s="22">
        <f t="shared" si="15"/>
        <v>0</v>
      </c>
      <c r="Q31" s="275">
        <f t="shared" si="21"/>
        <v>0</v>
      </c>
      <c r="R31" s="229"/>
      <c r="T31" s="24" t="e">
        <f>#REF!+#REF!+#REF!+#REF!</f>
        <v>#REF!</v>
      </c>
      <c r="U31" s="23"/>
      <c r="W31" s="217"/>
    </row>
    <row r="32" spans="1:23" ht="15" customHeight="1" thickBot="1" x14ac:dyDescent="0.25">
      <c r="A32" s="272" t="s">
        <v>74</v>
      </c>
      <c r="B32" s="245" t="s">
        <v>15</v>
      </c>
      <c r="C32" s="263" t="s">
        <v>73</v>
      </c>
      <c r="D32" s="247" t="s">
        <v>0</v>
      </c>
      <c r="E32" s="247">
        <v>8</v>
      </c>
      <c r="F32" s="247">
        <v>8</v>
      </c>
      <c r="G32" s="247">
        <v>8</v>
      </c>
      <c r="H32" s="247">
        <v>4</v>
      </c>
      <c r="I32" s="247">
        <v>6</v>
      </c>
      <c r="J32" s="247">
        <v>18</v>
      </c>
      <c r="K32" s="247">
        <v>10</v>
      </c>
      <c r="L32" s="247">
        <v>4</v>
      </c>
      <c r="M32" s="247">
        <v>4</v>
      </c>
      <c r="N32" s="292">
        <f t="shared" si="1"/>
        <v>70</v>
      </c>
      <c r="O32" s="264">
        <v>362</v>
      </c>
      <c r="P32" s="22">
        <f t="shared" si="15"/>
        <v>25340</v>
      </c>
      <c r="Q32" s="275">
        <f t="shared" si="21"/>
        <v>31421.599999999999</v>
      </c>
      <c r="R32" s="229"/>
      <c r="T32" s="24" t="e">
        <f>#REF!+#REF!+#REF!+#REF!</f>
        <v>#REF!</v>
      </c>
      <c r="U32" s="23"/>
      <c r="W32" s="247">
        <v>24</v>
      </c>
    </row>
    <row r="33" spans="1:23" ht="15" customHeight="1" thickBot="1" x14ac:dyDescent="0.25">
      <c r="A33" s="11" t="s">
        <v>21</v>
      </c>
      <c r="B33" s="262" t="s">
        <v>7015</v>
      </c>
      <c r="C33" s="255" t="s">
        <v>29</v>
      </c>
      <c r="D33" s="256"/>
      <c r="E33" s="256"/>
      <c r="F33" s="256"/>
      <c r="G33" s="256"/>
      <c r="H33" s="256"/>
      <c r="I33" s="256"/>
      <c r="J33" s="256"/>
      <c r="K33" s="256"/>
      <c r="L33" s="287"/>
      <c r="M33" s="256"/>
      <c r="N33" s="290">
        <f t="shared" si="1"/>
        <v>0</v>
      </c>
      <c r="O33" s="256"/>
      <c r="P33" s="219">
        <f t="shared" si="13"/>
        <v>0</v>
      </c>
      <c r="Q33" s="270">
        <f t="shared" si="3"/>
        <v>0</v>
      </c>
      <c r="R33" s="233">
        <f>SUM(Q34:Q36)</f>
        <v>46331.020000000004</v>
      </c>
      <c r="T33" s="24" t="e">
        <f>#REF!+#REF!+#REF!+#REF!</f>
        <v>#REF!</v>
      </c>
      <c r="U33" s="23"/>
      <c r="W33" s="256"/>
    </row>
    <row r="34" spans="1:23" ht="26.25" thickBot="1" x14ac:dyDescent="0.25">
      <c r="A34" s="271">
        <v>72947</v>
      </c>
      <c r="B34" s="252" t="s">
        <v>7015</v>
      </c>
      <c r="C34" s="253" t="str">
        <f>VLOOKUP(A34,'SINAPI 09-18'!A:D,2,FALSE)</f>
        <v>SINALIZACAO HORIZONTAL COM TINTA RETRORREFLETIVA A BASE DE RESINA ACRILICA COM MICROESFERAS DE VIDRO</v>
      </c>
      <c r="D34" s="253" t="str">
        <f>VLOOKUP(A34,'SINAPI 09-18'!A:D,3,FALSE)</f>
        <v>M2</v>
      </c>
      <c r="E34" s="254">
        <f>(4*4*0.4*10)+(120*0.1)+(4*2.17)</f>
        <v>84.68</v>
      </c>
      <c r="F34" s="254">
        <f>(4*4*0.4*10)+(134*0.1)+(4*2.17)</f>
        <v>86.080000000000013</v>
      </c>
      <c r="G34" s="254">
        <f>(4*4*0.4*10)+((48+86)*0.1)+(4*2.17)</f>
        <v>86.080000000000013</v>
      </c>
      <c r="H34" s="254">
        <f>(2*4*0.4*10)+((68.6)*0.1)+(2*2.17)</f>
        <v>43.2</v>
      </c>
      <c r="I34" s="254">
        <f>(2*4*0.4*10)+(26*0.1)+(2*2.17)</f>
        <v>38.94</v>
      </c>
      <c r="J34" s="254">
        <f>(9*4*0.4*10)+((117+147+110)*0.1)+(3*2.17)</f>
        <v>187.91</v>
      </c>
      <c r="K34" s="254">
        <f>(9*4*0.4*10)+((117+147+110)*0.1)+(3*2.17)</f>
        <v>187.91</v>
      </c>
      <c r="L34" s="254">
        <f>(2*4*0.4*10)+((117)*0.1)+(2*2.17)</f>
        <v>48.040000000000006</v>
      </c>
      <c r="M34" s="254">
        <f>(2*4*0.4*10)+((166)*0.1)+(1*2.17)</f>
        <v>50.77</v>
      </c>
      <c r="N34" s="291">
        <f t="shared" si="1"/>
        <v>813.6099999999999</v>
      </c>
      <c r="O34" s="22">
        <f>VLOOKUP(A34,'SINAPI 09-18'!A:D,4,FALSE)</f>
        <v>26.89</v>
      </c>
      <c r="P34" s="22">
        <f t="shared" si="15"/>
        <v>21877.97</v>
      </c>
      <c r="Q34" s="275">
        <f t="shared" si="21"/>
        <v>27128.68</v>
      </c>
      <c r="R34" s="229"/>
      <c r="T34" s="24" t="e">
        <f>#REF!+#REF!+#REF!+#REF!</f>
        <v>#REF!</v>
      </c>
      <c r="U34" s="23"/>
      <c r="W34" s="254">
        <f>(12*4*0.4*10)+((74+203+174+24)*0.1)+(4*2.17)</f>
        <v>248.18000000000004</v>
      </c>
    </row>
    <row r="35" spans="1:23" ht="15" customHeight="1" thickBot="1" x14ac:dyDescent="0.25">
      <c r="A35" s="25" t="s">
        <v>19</v>
      </c>
      <c r="B35" s="26" t="s">
        <v>14</v>
      </c>
      <c r="C35" s="228" t="s">
        <v>65</v>
      </c>
      <c r="D35" s="217" t="s">
        <v>0</v>
      </c>
      <c r="E35" s="217">
        <v>4</v>
      </c>
      <c r="F35" s="217">
        <v>4</v>
      </c>
      <c r="G35" s="217">
        <v>4</v>
      </c>
      <c r="H35" s="217">
        <v>2</v>
      </c>
      <c r="I35" s="217">
        <v>2</v>
      </c>
      <c r="J35" s="217">
        <v>3</v>
      </c>
      <c r="K35" s="217">
        <v>2</v>
      </c>
      <c r="L35" s="217">
        <v>2</v>
      </c>
      <c r="M35" s="217">
        <v>1</v>
      </c>
      <c r="N35" s="293">
        <f t="shared" si="1"/>
        <v>24</v>
      </c>
      <c r="O35" s="234">
        <v>645.24</v>
      </c>
      <c r="P35" s="22">
        <f t="shared" si="15"/>
        <v>15485.76</v>
      </c>
      <c r="Q35" s="275">
        <f t="shared" si="21"/>
        <v>19202.34</v>
      </c>
      <c r="R35" s="229"/>
      <c r="T35" s="24" t="e">
        <f>#REF!+#REF!+#REF!+#REF!</f>
        <v>#REF!</v>
      </c>
      <c r="U35" s="23"/>
      <c r="W35" s="217">
        <v>4</v>
      </c>
    </row>
    <row r="36" spans="1:23" ht="15" hidden="1" customHeight="1" thickBot="1" x14ac:dyDescent="0.25">
      <c r="A36" s="272" t="s">
        <v>63</v>
      </c>
      <c r="B36" s="245" t="s">
        <v>14</v>
      </c>
      <c r="C36" s="263" t="s">
        <v>77</v>
      </c>
      <c r="D36" s="247" t="s">
        <v>0</v>
      </c>
      <c r="E36" s="247"/>
      <c r="F36" s="247"/>
      <c r="G36" s="247"/>
      <c r="H36" s="247"/>
      <c r="I36" s="247"/>
      <c r="J36" s="247"/>
      <c r="K36" s="247"/>
      <c r="L36" s="26"/>
      <c r="M36" s="247"/>
      <c r="N36" s="292">
        <f t="shared" si="1"/>
        <v>0</v>
      </c>
      <c r="O36" s="266">
        <v>649.05999999999995</v>
      </c>
      <c r="P36" s="264">
        <f t="shared" si="13"/>
        <v>0</v>
      </c>
      <c r="Q36" s="275">
        <f t="shared" si="21"/>
        <v>0</v>
      </c>
      <c r="R36" s="229"/>
      <c r="S36" s="23"/>
      <c r="T36" s="24" t="e">
        <f>#REF!+#REF!+#REF!+#REF!</f>
        <v>#REF!</v>
      </c>
      <c r="U36" s="23"/>
      <c r="W36" s="247"/>
    </row>
    <row r="37" spans="1:23" ht="15" customHeight="1" thickBot="1" x14ac:dyDescent="0.25">
      <c r="A37" s="11" t="s">
        <v>75</v>
      </c>
      <c r="B37" s="262" t="s">
        <v>7015</v>
      </c>
      <c r="C37" s="255" t="s">
        <v>25</v>
      </c>
      <c r="D37" s="256"/>
      <c r="E37" s="256"/>
      <c r="F37" s="256"/>
      <c r="G37" s="256"/>
      <c r="H37" s="256"/>
      <c r="I37" s="256"/>
      <c r="J37" s="256"/>
      <c r="K37" s="256"/>
      <c r="L37" s="256"/>
      <c r="M37" s="256"/>
      <c r="N37" s="290">
        <f t="shared" si="1"/>
        <v>0</v>
      </c>
      <c r="O37" s="256"/>
      <c r="P37" s="219">
        <f t="shared" si="13"/>
        <v>0</v>
      </c>
      <c r="Q37" s="270">
        <f t="shared" si="3"/>
        <v>0</v>
      </c>
      <c r="R37" s="233">
        <f>SUM(Q38:Q48)</f>
        <v>694947.64</v>
      </c>
      <c r="T37" s="24" t="e">
        <f>#REF!+#REF!+#REF!+#REF!</f>
        <v>#REF!</v>
      </c>
      <c r="U37" s="23"/>
      <c r="W37" s="256"/>
    </row>
    <row r="38" spans="1:23" ht="77.25" customHeight="1" thickBot="1" x14ac:dyDescent="0.25">
      <c r="A38" s="271">
        <v>90102</v>
      </c>
      <c r="B38" s="252" t="s">
        <v>7015</v>
      </c>
      <c r="C38" s="253" t="str">
        <f>VLOOKUP(A38,'SINAPI 09-18'!A:D,2,FALSE)</f>
        <v>ESCAVAÇÃO MECANIZADA DE VALA COM PROF. MAIOR QUE 1,5 M ATÉ 3,0 M (MÉDIA ENTRE MONTANTE E JUSANTE/UMA COMPOSIÇÃO POR TRECHO), COM RETROESCAVADEIRA (0,26 M3/ POTÊNCIA:88 HP), LARGURA DE 0,8 M A 1,5 M, EM SOLO DE 1A CATEGORIA, EM LOCAIS COM ALTO NÍVEL DE INTERFERÊNCIA. AF_01/2015</v>
      </c>
      <c r="D38" s="253" t="str">
        <f>VLOOKUP(A38,'SINAPI 09-18'!A:D,3,FALSE)</f>
        <v>M3</v>
      </c>
      <c r="E38" s="254">
        <f>(E41*1.5*1)+(E45*1.6*1)+(E46*1.8*1.2)</f>
        <v>295.2</v>
      </c>
      <c r="F38" s="254">
        <f t="shared" ref="F38:K38" si="24">(F41*1.5*1)+(F45*1.6*1)+(F46*1.8*1.2)</f>
        <v>444</v>
      </c>
      <c r="G38" s="254">
        <f t="shared" si="24"/>
        <v>349.56</v>
      </c>
      <c r="H38" s="254">
        <f t="shared" si="24"/>
        <v>151.5</v>
      </c>
      <c r="I38" s="254">
        <f t="shared" si="24"/>
        <v>166.56</v>
      </c>
      <c r="J38" s="254">
        <f t="shared" si="24"/>
        <v>846.68000000000006</v>
      </c>
      <c r="K38" s="254">
        <f t="shared" si="24"/>
        <v>510.70000000000005</v>
      </c>
      <c r="L38" s="254">
        <f t="shared" ref="L38" si="25">(L41*1.5*1)+(L45*1.6*1)+(L46*1.8*1.2)</f>
        <v>226.5</v>
      </c>
      <c r="M38" s="254">
        <f>(M41*1.5*1)+(M45*1.6*1)+(M46*1.8*1.2)</f>
        <v>304.5</v>
      </c>
      <c r="N38" s="291">
        <f t="shared" si="1"/>
        <v>3295.2</v>
      </c>
      <c r="O38" s="22">
        <f>VLOOKUP(A38,'SINAPI 09-18'!A:D,4,FALSE)</f>
        <v>8.75</v>
      </c>
      <c r="P38" s="22">
        <f t="shared" ref="P38:P57" si="26">ROUND(N38*O38,2)</f>
        <v>28833</v>
      </c>
      <c r="Q38" s="275">
        <f t="shared" si="21"/>
        <v>35752.92</v>
      </c>
      <c r="R38" s="229"/>
      <c r="T38" s="24" t="e">
        <f>#REF!+#REF!+#REF!+#REF!</f>
        <v>#REF!</v>
      </c>
      <c r="U38" s="23"/>
      <c r="W38" s="254">
        <f>(W41*1.5*1)+(W45*1.6*1)+(W46*1.8*1.2)</f>
        <v>534</v>
      </c>
    </row>
    <row r="39" spans="1:23" ht="60" customHeight="1" thickBot="1" x14ac:dyDescent="0.25">
      <c r="A39" s="25">
        <v>94316</v>
      </c>
      <c r="B39" s="26" t="s">
        <v>7015</v>
      </c>
      <c r="C39" s="228" t="str">
        <f>VLOOKUP(A39,'SINAPI 09-18'!A:D,2,FALSE)</f>
        <v>ATERRO MECANIZADO DE VALA COM RETROESCAVADEIRA (CAPACIDADE DA CAÇAMBA DA RETRO: 0,26 M³ / POTÊNCIA: 88 HP), LARGURA DE 0,8 A 1,5 M, PROFUNDIDADE ATÉ 1,5 M, COM SOLO ARGILO-ARENOSO. AF_05/2016</v>
      </c>
      <c r="D39" s="228" t="str">
        <f>VLOOKUP(A39,'SINAPI 09-18'!A:D,3,FALSE)</f>
        <v>M3</v>
      </c>
      <c r="E39" s="217">
        <f>E38-((E41*0.2*0.2*3.14)+(E45*0.3*0.3*3.14)+(E46*0.4*0.4*3.14))</f>
        <v>268.69839999999999</v>
      </c>
      <c r="F39" s="217">
        <f t="shared" ref="F39:L39" si="27">F38-((F41*0.2*0.2*3.14)+(F45*0.3*0.3*3.14)+(F46*0.4*0.4*3.14))</f>
        <v>406.82240000000002</v>
      </c>
      <c r="G39" s="217">
        <f t="shared" si="27"/>
        <v>315.1456</v>
      </c>
      <c r="H39" s="217">
        <f t="shared" si="27"/>
        <v>138.81440000000001</v>
      </c>
      <c r="I39" s="217">
        <f t="shared" si="27"/>
        <v>139.43039999999999</v>
      </c>
      <c r="J39" s="217">
        <f t="shared" si="27"/>
        <v>717.65740000000005</v>
      </c>
      <c r="K39" s="217">
        <f t="shared" si="27"/>
        <v>437.91480000000007</v>
      </c>
      <c r="L39" s="217">
        <f t="shared" si="27"/>
        <v>207.53440000000001</v>
      </c>
      <c r="M39" s="217">
        <f>M38-((M41*0.2*0.2*3.14)+(M45*0.3*0.3*3.14)+(M46*0.4*0.4*3.14))</f>
        <v>279.00319999999999</v>
      </c>
      <c r="N39" s="293">
        <f t="shared" si="1"/>
        <v>2911.0210000000002</v>
      </c>
      <c r="O39" s="21">
        <f>VLOOKUP(A39,'SINAPI 09-18'!A:D,4,FALSE)</f>
        <v>27.47</v>
      </c>
      <c r="P39" s="22">
        <f t="shared" si="26"/>
        <v>79965.75</v>
      </c>
      <c r="Q39" s="275">
        <f t="shared" si="21"/>
        <v>99157.53</v>
      </c>
      <c r="R39" s="229"/>
      <c r="T39" s="24" t="e">
        <f>#REF!+#REF!+#REF!+#REF!</f>
        <v>#REF!</v>
      </c>
      <c r="U39" s="23"/>
      <c r="W39" s="217">
        <f>W38-((W41*0.2*0.2*3.14)+(W45*0.3*0.3*3.14)+(W46*0.4*0.4*3.14))</f>
        <v>489.28640000000001</v>
      </c>
    </row>
    <row r="40" spans="1:23" ht="60" customHeight="1" thickBot="1" x14ac:dyDescent="0.25">
      <c r="A40" s="25">
        <v>94105</v>
      </c>
      <c r="B40" s="26" t="s">
        <v>7015</v>
      </c>
      <c r="C40" s="228" t="str">
        <f>VLOOKUP(A40,'SINAPI 09-18'!A:D,2,FALSE)</f>
        <v>LASTRO DE VALA COM PREPARO DE FUNDO, LARGURA MENOR QUE 1,5 M, COM CAMADA DE BRITA, LANÇAMENTO MANUAL, EM LOCAL COM NÍVEL ALTO DE INTERFERÊNCIA. AF_06/2016</v>
      </c>
      <c r="D40" s="228" t="str">
        <f>VLOOKUP(A40,'SINAPI 09-18'!A:D,3,FALSE)</f>
        <v>M3</v>
      </c>
      <c r="E40" s="217">
        <f>(E45*0.2*1)+(E46*1.2*0.2)</f>
        <v>2.4000000000000004</v>
      </c>
      <c r="F40" s="217">
        <f t="shared" ref="F40:K40" si="28">(F45*0.2*1)+(F46*1.2*0.2)</f>
        <v>0</v>
      </c>
      <c r="G40" s="217">
        <f t="shared" si="28"/>
        <v>3.84</v>
      </c>
      <c r="H40" s="217">
        <f t="shared" si="28"/>
        <v>0</v>
      </c>
      <c r="I40" s="217">
        <f t="shared" si="28"/>
        <v>9.84</v>
      </c>
      <c r="J40" s="217">
        <f t="shared" si="28"/>
        <v>54.519999999999996</v>
      </c>
      <c r="K40" s="217">
        <f t="shared" si="28"/>
        <v>40.400000000000006</v>
      </c>
      <c r="L40" s="217">
        <f t="shared" ref="L40" si="29">(L45*0.2*1)+(L46*1.2*0.2)</f>
        <v>0</v>
      </c>
      <c r="M40" s="217">
        <f>(M45*0.2*1)+(M46*1.2*0.2)</f>
        <v>0</v>
      </c>
      <c r="N40" s="293">
        <f t="shared" si="1"/>
        <v>111</v>
      </c>
      <c r="O40" s="21">
        <f>VLOOKUP(A40,'SINAPI 09-18'!A:D,4,FALSE)</f>
        <v>221.84</v>
      </c>
      <c r="P40" s="22">
        <f t="shared" si="26"/>
        <v>24624.240000000002</v>
      </c>
      <c r="Q40" s="275">
        <f t="shared" si="21"/>
        <v>30534.06</v>
      </c>
      <c r="R40" s="229"/>
      <c r="T40" s="24" t="e">
        <f>#REF!+#REF!+#REF!+#REF!</f>
        <v>#REF!</v>
      </c>
      <c r="U40" s="23"/>
      <c r="W40" s="217">
        <f>(W45*0.2*1)+(W46*1.2*0.2)</f>
        <v>0</v>
      </c>
    </row>
    <row r="41" spans="1:23" ht="60" customHeight="1" thickBot="1" x14ac:dyDescent="0.25">
      <c r="A41" s="25">
        <v>92219</v>
      </c>
      <c r="B41" s="26" t="s">
        <v>7015</v>
      </c>
      <c r="C41" s="228" t="str">
        <f>VLOOKUP(A41,'SINAPI 09-18'!A:D,2,FALSE)</f>
        <v>TUBO DE CONCRETO PARA REDES COLETORAS DE ÁGUAS PLUVIAIS, DIÂMETRO DE 400 MM, JUNTA RÍGIDA, INSTALADO EM LOCAL COM ALTO NÍVEL DE INTERFERÊNCIAS - FORNECIMENTO E ASSENTAMENTO. AF_12/2015</v>
      </c>
      <c r="D41" s="228" t="str">
        <f>VLOOKUP(A41,'SINAPI 09-18'!A:D,3,FALSE)</f>
        <v>M</v>
      </c>
      <c r="E41" s="217">
        <f>9+40+9+13+10+9+14+9+16+9+37+9</f>
        <v>184</v>
      </c>
      <c r="F41" s="217">
        <f>9+12+11+9+11+12+38+9+35+9+9+34+9+36+23+30</f>
        <v>296</v>
      </c>
      <c r="G41" s="217">
        <f>3*9+36+10+17+25+13+19+10+13+40</f>
        <v>210</v>
      </c>
      <c r="H41" s="217">
        <f>8+9+26+9+40+9</f>
        <v>101</v>
      </c>
      <c r="I41" s="217">
        <f>9+29+14</f>
        <v>52</v>
      </c>
      <c r="J41" s="217">
        <f>12*9+34+38+38+20+16</f>
        <v>254</v>
      </c>
      <c r="K41" s="217">
        <f>6*9+38+33</f>
        <v>125</v>
      </c>
      <c r="L41" s="26">
        <f>4*9+32+36+38+9</f>
        <v>151</v>
      </c>
      <c r="M41" s="217">
        <f>5*9+39+40+39+19+21</f>
        <v>203</v>
      </c>
      <c r="N41" s="293">
        <f t="shared" si="1"/>
        <v>1576</v>
      </c>
      <c r="O41" s="21">
        <f>VLOOKUP(A41,'SINAPI 09-18'!A:D,4,FALSE)</f>
        <v>92.28</v>
      </c>
      <c r="P41" s="22">
        <f t="shared" si="26"/>
        <v>145433.28</v>
      </c>
      <c r="Q41" s="275">
        <f t="shared" si="21"/>
        <v>180337.27</v>
      </c>
      <c r="R41" s="229"/>
      <c r="T41" s="24" t="e">
        <f>#REF!+#REF!+#REF!+#REF!</f>
        <v>#REF!</v>
      </c>
      <c r="U41" s="23"/>
      <c r="W41" s="217">
        <f>38+38+36+9+(5*8)+(15*13)</f>
        <v>356</v>
      </c>
    </row>
    <row r="42" spans="1:23" ht="60" hidden="1" customHeight="1" thickBot="1" x14ac:dyDescent="0.25">
      <c r="A42" s="25" t="s">
        <v>1630</v>
      </c>
      <c r="B42" s="26" t="s">
        <v>7015</v>
      </c>
      <c r="C42" s="228" t="str">
        <f>VLOOKUP(A42,'SINAPI 09-18'!A:D,2,FALSE)</f>
        <v>BOCA PARA BUEIRO SIMPLES TUBULAR, DIAMETRO =0,60M, EM CONCRETO CICLOPICO, INCLUINDO FORMAS, ESCAVACAO, REATERRO E MATERIAIS, EXCLUINDO MATERIAL REATERRO JAZIDA E TRANSPORTE.</v>
      </c>
      <c r="D42" s="228" t="str">
        <f>VLOOKUP(A42,'SINAPI 09-18'!A:D,3,FALSE)</f>
        <v>UN</v>
      </c>
      <c r="E42" s="217"/>
      <c r="F42" s="217"/>
      <c r="G42" s="217"/>
      <c r="H42" s="217"/>
      <c r="I42" s="217"/>
      <c r="J42" s="217"/>
      <c r="K42" s="217"/>
      <c r="L42" s="26"/>
      <c r="M42" s="217"/>
      <c r="N42" s="293">
        <f t="shared" si="1"/>
        <v>0</v>
      </c>
      <c r="O42" s="21">
        <f>VLOOKUP(A42,'SINAPI 09-18'!A:D,4,FALSE)</f>
        <v>877.87</v>
      </c>
      <c r="P42" s="22">
        <f t="shared" si="26"/>
        <v>0</v>
      </c>
      <c r="Q42" s="275">
        <f t="shared" si="21"/>
        <v>0</v>
      </c>
      <c r="R42" s="229"/>
      <c r="T42" s="24" t="e">
        <f>#REF!+#REF!+#REF!+#REF!</f>
        <v>#REF!</v>
      </c>
      <c r="U42" s="23"/>
      <c r="W42" s="217">
        <v>15</v>
      </c>
    </row>
    <row r="43" spans="1:23" ht="60" hidden="1" customHeight="1" thickBot="1" x14ac:dyDescent="0.25">
      <c r="A43" s="25" t="s">
        <v>1632</v>
      </c>
      <c r="B43" s="26"/>
      <c r="C43" s="228" t="str">
        <f>VLOOKUP(A43,'SINAPI 09-18'!A:D,2,FALSE)</f>
        <v>BOCA PARA BUEIRO SIMPLES TUBULAR, DIAMETRO =0,80M, EM CONCRETO CICLOPICO, INCLUINDO FORMAS, ESCAVACAO, REATERRO E MATERIAIS, EXCLUINDO MATERIAL REATERRO JAZIDA E TRANSPORTE.</v>
      </c>
      <c r="D43" s="228" t="str">
        <f>VLOOKUP(A43,'SINAPI 09-18'!A:D,3,FALSE)</f>
        <v>UN</v>
      </c>
      <c r="E43" s="217"/>
      <c r="F43" s="217"/>
      <c r="G43" s="217"/>
      <c r="H43" s="217"/>
      <c r="I43" s="217"/>
      <c r="J43" s="217"/>
      <c r="K43" s="217"/>
      <c r="L43" s="26"/>
      <c r="M43" s="217"/>
      <c r="N43" s="293">
        <f t="shared" si="1"/>
        <v>0</v>
      </c>
      <c r="O43" s="21">
        <f>VLOOKUP(A43,'SINAPI 09-18'!A:D,4,FALSE)</f>
        <v>1316.06</v>
      </c>
      <c r="P43" s="22">
        <f t="shared" si="26"/>
        <v>0</v>
      </c>
      <c r="Q43" s="275">
        <f t="shared" si="21"/>
        <v>0</v>
      </c>
      <c r="R43" s="229"/>
      <c r="T43" s="24"/>
      <c r="U43" s="23"/>
      <c r="W43" s="217"/>
    </row>
    <row r="44" spans="1:23" ht="60" hidden="1" customHeight="1" thickBot="1" x14ac:dyDescent="0.25">
      <c r="A44" s="25" t="s">
        <v>1634</v>
      </c>
      <c r="B44" s="26"/>
      <c r="C44" s="228" t="str">
        <f>VLOOKUP(A44,'SINAPI 09-18'!A:D,2,FALSE)</f>
        <v>BOCA PARA BUEIRO SIMPLES TUBULAR, DIAMETRO =1,00M, EM CONCRETO CICLOPICO, INCLUINDO FORMAS, ESCAVACAO, REATERRO E MATERIAIS, EXCLUINDO MATERIAL REATERRO JAZIDA E TRANSPORTE.</v>
      </c>
      <c r="D44" s="228" t="str">
        <f>VLOOKUP(A44,'SINAPI 09-18'!A:D,3,FALSE)</f>
        <v>UN</v>
      </c>
      <c r="E44" s="217"/>
      <c r="F44" s="217"/>
      <c r="G44" s="217"/>
      <c r="H44" s="217"/>
      <c r="I44" s="217"/>
      <c r="J44" s="217"/>
      <c r="K44" s="217"/>
      <c r="L44" s="26"/>
      <c r="M44" s="217"/>
      <c r="N44" s="293">
        <f t="shared" si="1"/>
        <v>0</v>
      </c>
      <c r="O44" s="21">
        <f>VLOOKUP(A44,'SINAPI 09-18'!A:D,4,FALSE)</f>
        <v>1856.35</v>
      </c>
      <c r="P44" s="22">
        <f t="shared" si="26"/>
        <v>0</v>
      </c>
      <c r="Q44" s="275">
        <f t="shared" si="21"/>
        <v>0</v>
      </c>
      <c r="R44" s="229"/>
      <c r="T44" s="24"/>
      <c r="U44" s="23"/>
      <c r="W44" s="217"/>
    </row>
    <row r="45" spans="1:23" ht="60" customHeight="1" thickBot="1" x14ac:dyDescent="0.25">
      <c r="A45" s="25">
        <v>92221</v>
      </c>
      <c r="B45" s="26" t="s">
        <v>7015</v>
      </c>
      <c r="C45" s="228" t="str">
        <f>VLOOKUP(A45,'SINAPI 09-18'!A:D,2,FALSE)</f>
        <v>TUBO DE CONCRETO PARA REDES COLETORAS DE ÁGUAS PLUVIAIS, DIÂMETRO DE 600 MM, JUNTA RÍGIDA, INSTALADO EM LOCAL COM ALTO NÍVEL DE INTERFERÊNCIAS - FORNECIMENTO E ASSENTAMENTO. AF_12/2015</v>
      </c>
      <c r="D45" s="228" t="str">
        <f>VLOOKUP(A45,'SINAPI 09-18'!A:D,3,FALSE)</f>
        <v>M</v>
      </c>
      <c r="E45" s="217">
        <v>12</v>
      </c>
      <c r="F45" s="217"/>
      <c r="G45" s="217"/>
      <c r="H45" s="217"/>
      <c r="I45" s="217"/>
      <c r="J45" s="217">
        <f>40+28+19+25+13</f>
        <v>125</v>
      </c>
      <c r="K45" s="217">
        <f>26+45+38+38+35+20</f>
        <v>202</v>
      </c>
      <c r="L45" s="26"/>
      <c r="M45" s="217"/>
      <c r="N45" s="293">
        <f t="shared" si="1"/>
        <v>339</v>
      </c>
      <c r="O45" s="21">
        <f>VLOOKUP(A45,'SINAPI 09-18'!A:D,4,FALSE)</f>
        <v>148.03</v>
      </c>
      <c r="P45" s="22">
        <f t="shared" si="26"/>
        <v>50182.17</v>
      </c>
      <c r="Q45" s="275">
        <f t="shared" si="21"/>
        <v>62225.89</v>
      </c>
      <c r="R45" s="229"/>
      <c r="S45" s="23"/>
      <c r="T45" s="24" t="e">
        <f>#REF!+#REF!+#REF!+#REF!</f>
        <v>#REF!</v>
      </c>
      <c r="U45" s="23"/>
      <c r="W45" s="217"/>
    </row>
    <row r="46" spans="1:23" ht="60" customHeight="1" thickBot="1" x14ac:dyDescent="0.25">
      <c r="A46" s="25">
        <v>92223</v>
      </c>
      <c r="B46" s="26" t="s">
        <v>7015</v>
      </c>
      <c r="C46" s="228" t="str">
        <f>VLOOKUP(A46,'SINAPI 09-18'!A:D,2,FALSE)</f>
        <v>TUBO DE CONCRETO PARA REDES COLETORAS DE ÁGUAS PLUVIAIS, DIÂMETRO DE 800 MM, JUNTA RÍGIDA, INSTALADO EM LOCAL COM ALTO NÍVEL DE INTERFERÊNCIAS - FORNECIMENTO E ASSENTAMENTO. AF_12/2015</v>
      </c>
      <c r="D46" s="228" t="str">
        <f>VLOOKUP(A46,'SINAPI 09-18'!A:D,3,FALSE)</f>
        <v>M</v>
      </c>
      <c r="E46" s="217"/>
      <c r="F46" s="217"/>
      <c r="G46" s="217">
        <v>16</v>
      </c>
      <c r="H46" s="217"/>
      <c r="I46" s="217">
        <f>10+25+6</f>
        <v>41</v>
      </c>
      <c r="J46" s="217">
        <f>12+39+39+27+6</f>
        <v>123</v>
      </c>
      <c r="K46" s="217"/>
      <c r="L46" s="26"/>
      <c r="M46" s="217"/>
      <c r="N46" s="293">
        <f t="shared" si="1"/>
        <v>180</v>
      </c>
      <c r="O46" s="21">
        <f>VLOOKUP(A46,'SINAPI 09-18'!A:D,4,FALSE)</f>
        <v>219.04</v>
      </c>
      <c r="P46" s="22">
        <f t="shared" si="26"/>
        <v>39427.199999999997</v>
      </c>
      <c r="Q46" s="275">
        <f t="shared" si="21"/>
        <v>48889.73</v>
      </c>
      <c r="R46" s="229"/>
      <c r="T46" s="24" t="e">
        <f>#REF!+#REF!+#REF!+#REF!</f>
        <v>#REF!</v>
      </c>
      <c r="U46" s="23"/>
      <c r="W46" s="217"/>
    </row>
    <row r="47" spans="1:23" ht="60" hidden="1" customHeight="1" x14ac:dyDescent="0.2">
      <c r="A47" s="25">
        <v>92226</v>
      </c>
      <c r="B47" s="26" t="s">
        <v>7015</v>
      </c>
      <c r="C47" s="228" t="str">
        <f>VLOOKUP(A47,'SINAPI 09-18'!A:D,2,FALSE)</f>
        <v>TUBO DE CONCRETO PARA REDES COLETORAS DE ÁGUAS PLUVIAIS, DIÂMETRO DE 1000 MM, JUNTA RÍGIDA, INSTALADO EM LOCAL COM ALTO NÍVEL DE INTERFERÊNCIAS - FORNECIMENTO E ASSENTAMENTO. AF_12/2015</v>
      </c>
      <c r="D47" s="228" t="str">
        <f>VLOOKUP(A47,'SINAPI 09-18'!A:D,3,FALSE)</f>
        <v>M</v>
      </c>
      <c r="E47" s="217"/>
      <c r="F47" s="217"/>
      <c r="G47" s="217"/>
      <c r="H47" s="217"/>
      <c r="I47" s="217"/>
      <c r="J47" s="217"/>
      <c r="K47" s="217"/>
      <c r="L47" s="26"/>
      <c r="M47" s="217"/>
      <c r="N47" s="293">
        <f t="shared" si="1"/>
        <v>0</v>
      </c>
      <c r="O47" s="21">
        <f>VLOOKUP(A47,'SINAPI 09-18'!A:D,4,FALSE)</f>
        <v>293.66000000000003</v>
      </c>
      <c r="P47" s="22">
        <f t="shared" si="26"/>
        <v>0</v>
      </c>
      <c r="Q47" s="275">
        <f t="shared" si="21"/>
        <v>0</v>
      </c>
      <c r="R47" s="229"/>
      <c r="T47" s="24" t="e">
        <f>#REF!+#REF!+#REF!+#REF!</f>
        <v>#REF!</v>
      </c>
      <c r="U47" s="23"/>
      <c r="W47" s="217"/>
    </row>
    <row r="48" spans="1:23" ht="15" customHeight="1" thickBot="1" x14ac:dyDescent="0.25">
      <c r="A48" s="272" t="s">
        <v>1</v>
      </c>
      <c r="B48" s="245" t="s">
        <v>7015</v>
      </c>
      <c r="C48" s="263" t="s">
        <v>66</v>
      </c>
      <c r="D48" s="247" t="s">
        <v>0</v>
      </c>
      <c r="E48" s="247">
        <v>14</v>
      </c>
      <c r="F48" s="247">
        <v>19</v>
      </c>
      <c r="G48" s="247">
        <v>14</v>
      </c>
      <c r="H48" s="247">
        <v>6</v>
      </c>
      <c r="I48" s="247">
        <v>6</v>
      </c>
      <c r="J48" s="247">
        <v>25</v>
      </c>
      <c r="K48" s="247">
        <v>12</v>
      </c>
      <c r="L48" s="247">
        <v>8</v>
      </c>
      <c r="M48" s="247">
        <v>10</v>
      </c>
      <c r="N48" s="292">
        <f t="shared" si="1"/>
        <v>114</v>
      </c>
      <c r="O48" s="266">
        <v>1684</v>
      </c>
      <c r="P48" s="22">
        <f t="shared" si="26"/>
        <v>191976</v>
      </c>
      <c r="Q48" s="275">
        <f t="shared" si="21"/>
        <v>238050.24</v>
      </c>
      <c r="R48" s="229"/>
      <c r="T48" s="24" t="e">
        <f>#REF!+#REF!+#REF!+#REF!</f>
        <v>#REF!</v>
      </c>
      <c r="U48" s="23"/>
      <c r="W48" s="247">
        <v>37</v>
      </c>
    </row>
    <row r="49" spans="1:23" ht="54.95" customHeight="1" thickBot="1" x14ac:dyDescent="0.25">
      <c r="A49" s="11" t="s">
        <v>76</v>
      </c>
      <c r="B49" s="262" t="s">
        <v>7015</v>
      </c>
      <c r="C49" s="267" t="s">
        <v>71</v>
      </c>
      <c r="D49" s="256" t="s">
        <v>68</v>
      </c>
      <c r="E49" s="256"/>
      <c r="F49" s="256"/>
      <c r="G49" s="256"/>
      <c r="H49" s="256"/>
      <c r="I49" s="256"/>
      <c r="J49" s="256"/>
      <c r="K49" s="256"/>
      <c r="L49" s="256"/>
      <c r="M49" s="256"/>
      <c r="N49" s="290">
        <f t="shared" si="1"/>
        <v>0</v>
      </c>
      <c r="O49" s="256"/>
      <c r="P49" s="219">
        <f t="shared" si="13"/>
        <v>0</v>
      </c>
      <c r="Q49" s="270">
        <f t="shared" si="3"/>
        <v>0</v>
      </c>
      <c r="R49" s="233">
        <f>SUM(Q50:Q57)</f>
        <v>20014.27</v>
      </c>
      <c r="T49" s="24" t="e">
        <f>#REF!+#REF!+#REF!+#REF!</f>
        <v>#REF!</v>
      </c>
      <c r="W49" s="256"/>
    </row>
    <row r="50" spans="1:23" ht="27.95" customHeight="1" thickBot="1" x14ac:dyDescent="0.25">
      <c r="A50" s="271" t="s">
        <v>33</v>
      </c>
      <c r="B50" s="252" t="s">
        <v>7015</v>
      </c>
      <c r="C50" s="253" t="str">
        <f>VLOOKUP(A50,'SINAPI 09-18'!A:D,2,FALSE)</f>
        <v>ENSAIO DE MASSA ESPECIFICA - IN SITU - METODO FRASCO DE AREIA - SOLOS</v>
      </c>
      <c r="D50" s="253" t="str">
        <f>VLOOKUP(A50,'SINAPI 09-18'!A:D,3,FALSE)</f>
        <v>UN</v>
      </c>
      <c r="E50" s="254">
        <f>ROUNDUP($E$21/700,0)</f>
        <v>2</v>
      </c>
      <c r="F50" s="254">
        <f>ROUNDUP($F$21/700,0)</f>
        <v>2</v>
      </c>
      <c r="G50" s="254">
        <f>ROUNDUP($G$21/700,0)</f>
        <v>2</v>
      </c>
      <c r="H50" s="254">
        <f>ROUNDUP($H$21/700,0)</f>
        <v>1</v>
      </c>
      <c r="I50" s="254">
        <f>ROUNDUP($I$21/700,0)</f>
        <v>1</v>
      </c>
      <c r="J50" s="254">
        <f>ROUNDUP($J$21/700,0)</f>
        <v>6</v>
      </c>
      <c r="K50" s="254">
        <f>ROUNDUP($K$21/700,0)</f>
        <v>5</v>
      </c>
      <c r="L50" s="254">
        <f>ROUNDUP($L$21/700,0)</f>
        <v>2</v>
      </c>
      <c r="M50" s="254">
        <f t="shared" ref="M50:M56" si="30">ROUNDUP($M$21/700,0)</f>
        <v>3</v>
      </c>
      <c r="N50" s="291">
        <f t="shared" si="1"/>
        <v>24</v>
      </c>
      <c r="O50" s="22">
        <f>VLOOKUP(A50,'SINAPI 09-18'!A:D,4,FALSE)</f>
        <v>57.66</v>
      </c>
      <c r="P50" s="22">
        <f t="shared" si="26"/>
        <v>1383.84</v>
      </c>
      <c r="Q50" s="275">
        <f t="shared" si="21"/>
        <v>1715.96</v>
      </c>
      <c r="R50" s="229"/>
      <c r="T50" s="24" t="e">
        <f>#REF!+#REF!+#REF!+#REF!</f>
        <v>#REF!</v>
      </c>
      <c r="W50" s="254">
        <f t="shared" ref="W50:W56" si="31">ROUNDUP($W$21/700,0)</f>
        <v>7</v>
      </c>
    </row>
    <row r="51" spans="1:23" ht="27.95" customHeight="1" thickBot="1" x14ac:dyDescent="0.25">
      <c r="A51" s="25" t="s">
        <v>33</v>
      </c>
      <c r="B51" s="26" t="s">
        <v>7015</v>
      </c>
      <c r="C51" s="228" t="str">
        <f>VLOOKUP(A51,'SINAPI 09-18'!A:D,2,FALSE)</f>
        <v>ENSAIO DE MASSA ESPECIFICA - IN SITU - METODO FRASCO DE AREIA - SOLOS</v>
      </c>
      <c r="D51" s="228" t="str">
        <f>VLOOKUP(A51,'SINAPI 09-18'!A:D,3,FALSE)</f>
        <v>UN</v>
      </c>
      <c r="E51" s="254">
        <f t="shared" ref="E51:E56" si="32">ROUNDUP($E$21/700,0)</f>
        <v>2</v>
      </c>
      <c r="F51" s="254">
        <f t="shared" ref="F51:F56" si="33">ROUNDUP($F$21/700,0)</f>
        <v>2</v>
      </c>
      <c r="G51" s="254">
        <f t="shared" ref="G51:G56" si="34">ROUNDUP($G$21/700,0)</f>
        <v>2</v>
      </c>
      <c r="H51" s="254">
        <f t="shared" ref="H51:H57" si="35">ROUNDUP($H$21/700,0)</f>
        <v>1</v>
      </c>
      <c r="I51" s="254">
        <f t="shared" ref="I51:I57" si="36">ROUNDUP($I$21/700,0)</f>
        <v>1</v>
      </c>
      <c r="J51" s="254">
        <f t="shared" ref="J51:J56" si="37">ROUNDUP($J$21/700,0)</f>
        <v>6</v>
      </c>
      <c r="K51" s="254">
        <f t="shared" ref="K51:K56" si="38">ROUNDUP($K$21/700,0)</f>
        <v>5</v>
      </c>
      <c r="L51" s="254">
        <f t="shared" ref="L51:L56" si="39">ROUNDUP($L$21/700,0)</f>
        <v>2</v>
      </c>
      <c r="M51" s="254">
        <f t="shared" si="30"/>
        <v>3</v>
      </c>
      <c r="N51" s="293">
        <f t="shared" si="1"/>
        <v>24</v>
      </c>
      <c r="O51" s="21">
        <f>VLOOKUP(A51,'SINAPI 09-18'!A:D,4,FALSE)</f>
        <v>57.66</v>
      </c>
      <c r="P51" s="22">
        <f t="shared" si="26"/>
        <v>1383.84</v>
      </c>
      <c r="Q51" s="275">
        <f t="shared" si="21"/>
        <v>1715.96</v>
      </c>
      <c r="R51" s="229"/>
      <c r="T51" s="24" t="e">
        <f>#REF!+#REF!+#REF!+#REF!</f>
        <v>#REF!</v>
      </c>
      <c r="W51" s="254">
        <f t="shared" si="31"/>
        <v>7</v>
      </c>
    </row>
    <row r="52" spans="1:23" ht="15" customHeight="1" thickBot="1" x14ac:dyDescent="0.25">
      <c r="A52" s="25" t="s">
        <v>34</v>
      </c>
      <c r="B52" s="26" t="s">
        <v>7015</v>
      </c>
      <c r="C52" s="228" t="str">
        <f>VLOOKUP(A52,'SINAPI 09-18'!A:D,2,FALSE)</f>
        <v>ENSAIO DE GRANULOMETRIA DO AGREGADO</v>
      </c>
      <c r="D52" s="228" t="str">
        <f>VLOOKUP(A52,'SINAPI 09-18'!A:D,3,FALSE)</f>
        <v>UN</v>
      </c>
      <c r="E52" s="254">
        <f t="shared" si="32"/>
        <v>2</v>
      </c>
      <c r="F52" s="254">
        <f t="shared" si="33"/>
        <v>2</v>
      </c>
      <c r="G52" s="254">
        <f t="shared" si="34"/>
        <v>2</v>
      </c>
      <c r="H52" s="254">
        <f t="shared" si="35"/>
        <v>1</v>
      </c>
      <c r="I52" s="254">
        <f t="shared" si="36"/>
        <v>1</v>
      </c>
      <c r="J52" s="254">
        <f t="shared" si="37"/>
        <v>6</v>
      </c>
      <c r="K52" s="254">
        <f t="shared" si="38"/>
        <v>5</v>
      </c>
      <c r="L52" s="254">
        <f t="shared" si="39"/>
        <v>2</v>
      </c>
      <c r="M52" s="254">
        <f t="shared" si="30"/>
        <v>3</v>
      </c>
      <c r="N52" s="293">
        <f t="shared" si="1"/>
        <v>24</v>
      </c>
      <c r="O52" s="21">
        <f>VLOOKUP(A52,'SINAPI 09-18'!A:D,4,FALSE)</f>
        <v>82.38</v>
      </c>
      <c r="P52" s="22">
        <f t="shared" si="26"/>
        <v>1977.12</v>
      </c>
      <c r="Q52" s="275">
        <f t="shared" si="21"/>
        <v>2451.63</v>
      </c>
      <c r="R52" s="229"/>
      <c r="T52" s="24" t="e">
        <f>#REF!+#REF!+#REF!+#REF!</f>
        <v>#REF!</v>
      </c>
      <c r="W52" s="254">
        <f t="shared" si="31"/>
        <v>7</v>
      </c>
    </row>
    <row r="53" spans="1:23" ht="15" customHeight="1" thickBot="1" x14ac:dyDescent="0.25">
      <c r="A53" s="25" t="s">
        <v>35</v>
      </c>
      <c r="B53" s="26" t="s">
        <v>7015</v>
      </c>
      <c r="C53" s="228" t="str">
        <f>VLOOKUP(A53,'SINAPI 09-18'!A:D,2,FALSE)</f>
        <v>ENSAIO DE PERCENTAGEM DE BETUME - MISTURAS BETUMINOSAS</v>
      </c>
      <c r="D53" s="228" t="str">
        <f>VLOOKUP(A53,'SINAPI 09-18'!A:D,3,FALSE)</f>
        <v>UN</v>
      </c>
      <c r="E53" s="254">
        <f t="shared" si="32"/>
        <v>2</v>
      </c>
      <c r="F53" s="254">
        <f t="shared" si="33"/>
        <v>2</v>
      </c>
      <c r="G53" s="254">
        <f t="shared" si="34"/>
        <v>2</v>
      </c>
      <c r="H53" s="254">
        <f t="shared" si="35"/>
        <v>1</v>
      </c>
      <c r="I53" s="254">
        <f t="shared" si="36"/>
        <v>1</v>
      </c>
      <c r="J53" s="254">
        <f t="shared" si="37"/>
        <v>6</v>
      </c>
      <c r="K53" s="254">
        <f t="shared" si="38"/>
        <v>5</v>
      </c>
      <c r="L53" s="254">
        <f t="shared" si="39"/>
        <v>2</v>
      </c>
      <c r="M53" s="254">
        <f t="shared" si="30"/>
        <v>3</v>
      </c>
      <c r="N53" s="293">
        <f t="shared" si="1"/>
        <v>24</v>
      </c>
      <c r="O53" s="21">
        <f>VLOOKUP(A53,'SINAPI 09-18'!A:D,4,FALSE)</f>
        <v>123.57</v>
      </c>
      <c r="P53" s="22">
        <f t="shared" si="26"/>
        <v>2965.68</v>
      </c>
      <c r="Q53" s="275">
        <f t="shared" si="21"/>
        <v>3677.44</v>
      </c>
      <c r="R53" s="229"/>
      <c r="T53" s="24" t="e">
        <f>#REF!+#REF!+#REF!+#REF!</f>
        <v>#REF!</v>
      </c>
      <c r="W53" s="254">
        <f t="shared" si="31"/>
        <v>7</v>
      </c>
    </row>
    <row r="54" spans="1:23" ht="15" customHeight="1" thickBot="1" x14ac:dyDescent="0.25">
      <c r="A54" s="25" t="s">
        <v>36</v>
      </c>
      <c r="B54" s="26" t="s">
        <v>7015</v>
      </c>
      <c r="C54" s="228" t="str">
        <f>VLOOKUP(A54,'SINAPI 09-18'!A:D,2,FALSE)</f>
        <v>ENSAIO DE CONTROLE DO GRAU DE COMPACTACAO DA MISTURA ASFALTICA</v>
      </c>
      <c r="D54" s="228" t="str">
        <f>VLOOKUP(A54,'SINAPI 09-18'!A:D,3,FALSE)</f>
        <v>UN</v>
      </c>
      <c r="E54" s="254">
        <f t="shared" si="32"/>
        <v>2</v>
      </c>
      <c r="F54" s="254">
        <f t="shared" si="33"/>
        <v>2</v>
      </c>
      <c r="G54" s="254">
        <f t="shared" si="34"/>
        <v>2</v>
      </c>
      <c r="H54" s="254">
        <f t="shared" si="35"/>
        <v>1</v>
      </c>
      <c r="I54" s="254">
        <f t="shared" si="36"/>
        <v>1</v>
      </c>
      <c r="J54" s="254">
        <f t="shared" si="37"/>
        <v>6</v>
      </c>
      <c r="K54" s="254">
        <f t="shared" si="38"/>
        <v>5</v>
      </c>
      <c r="L54" s="254">
        <f t="shared" si="39"/>
        <v>2</v>
      </c>
      <c r="M54" s="254">
        <f t="shared" si="30"/>
        <v>3</v>
      </c>
      <c r="N54" s="293">
        <f t="shared" si="1"/>
        <v>24</v>
      </c>
      <c r="O54" s="21">
        <f>VLOOKUP(A54,'SINAPI 09-18'!A:D,4,FALSE)</f>
        <v>74.14</v>
      </c>
      <c r="P54" s="22">
        <f t="shared" si="26"/>
        <v>1779.36</v>
      </c>
      <c r="Q54" s="275">
        <f t="shared" si="21"/>
        <v>2206.41</v>
      </c>
      <c r="R54" s="229"/>
      <c r="T54" s="24" t="e">
        <f>#REF!+#REF!+#REF!+#REF!</f>
        <v>#REF!</v>
      </c>
      <c r="W54" s="254">
        <f t="shared" si="31"/>
        <v>7</v>
      </c>
    </row>
    <row r="55" spans="1:23" ht="15" customHeight="1" thickBot="1" x14ac:dyDescent="0.25">
      <c r="A55" s="25" t="s">
        <v>37</v>
      </c>
      <c r="B55" s="26" t="s">
        <v>7015</v>
      </c>
      <c r="C55" s="228" t="str">
        <f>VLOOKUP(A55,'SINAPI 09-18'!A:D,2,FALSE)</f>
        <v>ENSAIO DE DENSIDADE DO MATERIAL BETUMINOSO</v>
      </c>
      <c r="D55" s="228" t="str">
        <f>VLOOKUP(A55,'SINAPI 09-18'!A:D,3,FALSE)</f>
        <v>UN</v>
      </c>
      <c r="E55" s="254">
        <f t="shared" si="32"/>
        <v>2</v>
      </c>
      <c r="F55" s="254">
        <f t="shared" si="33"/>
        <v>2</v>
      </c>
      <c r="G55" s="254">
        <f t="shared" si="34"/>
        <v>2</v>
      </c>
      <c r="H55" s="254">
        <f t="shared" si="35"/>
        <v>1</v>
      </c>
      <c r="I55" s="254">
        <f t="shared" si="36"/>
        <v>1</v>
      </c>
      <c r="J55" s="254">
        <f t="shared" si="37"/>
        <v>6</v>
      </c>
      <c r="K55" s="254">
        <f t="shared" si="38"/>
        <v>5</v>
      </c>
      <c r="L55" s="254">
        <f t="shared" si="39"/>
        <v>2</v>
      </c>
      <c r="M55" s="254">
        <f t="shared" si="30"/>
        <v>3</v>
      </c>
      <c r="N55" s="293">
        <f t="shared" si="1"/>
        <v>24</v>
      </c>
      <c r="O55" s="21">
        <f>VLOOKUP(A55,'SINAPI 09-18'!A:D,4,FALSE)</f>
        <v>53.18</v>
      </c>
      <c r="P55" s="22">
        <f t="shared" si="26"/>
        <v>1276.32</v>
      </c>
      <c r="Q55" s="275">
        <f t="shared" si="21"/>
        <v>1582.64</v>
      </c>
      <c r="R55" s="229"/>
      <c r="T55" s="24" t="e">
        <f>#REF!+#REF!+#REF!+#REF!</f>
        <v>#REF!</v>
      </c>
      <c r="W55" s="254">
        <f t="shared" si="31"/>
        <v>7</v>
      </c>
    </row>
    <row r="56" spans="1:23" ht="15" customHeight="1" thickBot="1" x14ac:dyDescent="0.25">
      <c r="A56" s="235"/>
      <c r="B56" s="236" t="s">
        <v>38</v>
      </c>
      <c r="C56" s="232" t="s">
        <v>67</v>
      </c>
      <c r="D56" s="228" t="s">
        <v>7016</v>
      </c>
      <c r="E56" s="254">
        <f t="shared" si="32"/>
        <v>2</v>
      </c>
      <c r="F56" s="254">
        <f t="shared" si="33"/>
        <v>2</v>
      </c>
      <c r="G56" s="254">
        <f t="shared" si="34"/>
        <v>2</v>
      </c>
      <c r="H56" s="254">
        <f t="shared" si="35"/>
        <v>1</v>
      </c>
      <c r="I56" s="254">
        <f t="shared" si="36"/>
        <v>1</v>
      </c>
      <c r="J56" s="254">
        <f t="shared" si="37"/>
        <v>6</v>
      </c>
      <c r="K56" s="254">
        <f t="shared" si="38"/>
        <v>5</v>
      </c>
      <c r="L56" s="254">
        <f t="shared" si="39"/>
        <v>2</v>
      </c>
      <c r="M56" s="254">
        <f t="shared" si="30"/>
        <v>3</v>
      </c>
      <c r="N56" s="293">
        <f t="shared" si="1"/>
        <v>24</v>
      </c>
      <c r="O56" s="21">
        <v>41.15</v>
      </c>
      <c r="P56" s="22">
        <f t="shared" si="26"/>
        <v>987.6</v>
      </c>
      <c r="Q56" s="275">
        <f t="shared" si="21"/>
        <v>1224.6199999999999</v>
      </c>
      <c r="R56" s="229"/>
      <c r="T56" s="24" t="e">
        <f>#REF!+#REF!+#REF!+#REF!</f>
        <v>#REF!</v>
      </c>
      <c r="W56" s="254">
        <f t="shared" si="31"/>
        <v>7</v>
      </c>
    </row>
    <row r="57" spans="1:23" ht="27.95" customHeight="1" thickBot="1" x14ac:dyDescent="0.25">
      <c r="A57" s="272">
        <v>72872</v>
      </c>
      <c r="B57" s="245" t="s">
        <v>7015</v>
      </c>
      <c r="C57" s="263" t="str">
        <f>VLOOKUP(A57,'SINAPI 09-18'!A:D,2,FALSE)</f>
        <v>MOBILIZACAO E INSTALACAO DE 01 EQUIPAMENTO DE SONDAGEM, DISTANCIA DE 10KM ATE 20KM</v>
      </c>
      <c r="D57" s="263" t="str">
        <f>VLOOKUP(A57,'SINAPI 09-18'!A:D,3,FALSE)</f>
        <v>UN</v>
      </c>
      <c r="E57" s="254">
        <v>1</v>
      </c>
      <c r="F57" s="254">
        <v>1</v>
      </c>
      <c r="G57" s="247">
        <v>1</v>
      </c>
      <c r="H57" s="254">
        <f t="shared" si="35"/>
        <v>1</v>
      </c>
      <c r="I57" s="254">
        <f t="shared" si="36"/>
        <v>1</v>
      </c>
      <c r="J57" s="260">
        <v>1</v>
      </c>
      <c r="K57" s="260">
        <v>1</v>
      </c>
      <c r="L57" s="26">
        <v>1</v>
      </c>
      <c r="M57" s="247">
        <v>1</v>
      </c>
      <c r="N57" s="292">
        <f t="shared" si="1"/>
        <v>9</v>
      </c>
      <c r="O57" s="264">
        <f>VLOOKUP(A57,'SINAPI 09-18'!A:D,4,FALSE)</f>
        <v>487.42</v>
      </c>
      <c r="P57" s="22">
        <f t="shared" si="26"/>
        <v>4386.78</v>
      </c>
      <c r="Q57" s="275">
        <f t="shared" si="21"/>
        <v>5439.61</v>
      </c>
      <c r="R57" s="229"/>
      <c r="T57" s="24" t="e">
        <f>#REF!+#REF!+#REF!+#REF!</f>
        <v>#REF!</v>
      </c>
      <c r="W57" s="247">
        <v>1</v>
      </c>
    </row>
    <row r="58" spans="1:23" ht="15" customHeight="1" thickBot="1" x14ac:dyDescent="0.25">
      <c r="A58" s="276" t="s">
        <v>3</v>
      </c>
      <c r="B58" s="277"/>
      <c r="C58" s="278" t="s">
        <v>31</v>
      </c>
      <c r="D58" s="218"/>
      <c r="E58" s="218"/>
      <c r="F58" s="218"/>
      <c r="G58" s="218"/>
      <c r="H58" s="218"/>
      <c r="I58" s="218"/>
      <c r="J58" s="218"/>
      <c r="K58" s="218"/>
      <c r="L58" s="218"/>
      <c r="M58" s="218"/>
      <c r="N58" s="279"/>
      <c r="O58" s="279"/>
      <c r="P58" s="279"/>
      <c r="Q58" s="280"/>
      <c r="R58" s="231">
        <f>SUM(R9:R57)</f>
        <v>3506181.84</v>
      </c>
      <c r="W58" s="218"/>
    </row>
    <row r="60" spans="1:23" x14ac:dyDescent="0.2">
      <c r="R60" s="24"/>
    </row>
    <row r="61" spans="1:23" x14ac:dyDescent="0.2">
      <c r="R61" s="23">
        <v>3500000</v>
      </c>
    </row>
    <row r="62" spans="1:23" x14ac:dyDescent="0.2">
      <c r="R62" s="23">
        <f>R58-R61</f>
        <v>6181.839999999851</v>
      </c>
    </row>
    <row r="63" spans="1:23" x14ac:dyDescent="0.2">
      <c r="R63" s="23"/>
    </row>
  </sheetData>
  <mergeCells count="3">
    <mergeCell ref="C5:R5"/>
    <mergeCell ref="A1:R1"/>
    <mergeCell ref="B6:P6"/>
  </mergeCells>
  <phoneticPr fontId="0" type="noConversion"/>
  <pageMargins left="0.7" right="0.7" top="0.75" bottom="0.75" header="0.3" footer="0.3"/>
  <pageSetup paperSize="9" scale="46" fitToHeight="0" orientation="landscape" horizontalDpi="4294967294" verticalDpi="4294967294" r:id="rId1"/>
  <headerFooter alignWithMargins="0"/>
  <ignoredErrors>
    <ignoredError sqref="A9 A27 A49:A55 A14 A19 A37 A11 A24 A33 A57" numberStoredAsText="1"/>
    <ignoredError sqref="O23:O27 O33 O37 O10:O17 T10:T17 O49 T45:T57 T23:T42 T19:T21 O19:O21"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47"/>
  <sheetViews>
    <sheetView topLeftCell="A4860" zoomScale="80" zoomScaleNormal="80" workbookViewId="0">
      <selection activeCell="A4864" sqref="A4864"/>
    </sheetView>
  </sheetViews>
  <sheetFormatPr defaultRowHeight="11.25" x14ac:dyDescent="0.2"/>
  <cols>
    <col min="1" max="1" width="20.83203125" style="227" customWidth="1"/>
    <col min="2" max="2" width="164.83203125" style="224" bestFit="1" customWidth="1"/>
    <col min="3" max="3" width="11.6640625" style="225" bestFit="1" customWidth="1"/>
    <col min="4" max="4" width="17.6640625" style="222" bestFit="1" customWidth="1"/>
  </cols>
  <sheetData>
    <row r="1" spans="1:4" ht="50.1" customHeight="1" x14ac:dyDescent="0.2">
      <c r="A1" s="226">
        <v>97141</v>
      </c>
      <c r="B1" s="223" t="s">
        <v>124</v>
      </c>
      <c r="C1" s="220" t="s">
        <v>125</v>
      </c>
      <c r="D1" s="221">
        <v>6.52</v>
      </c>
    </row>
    <row r="2" spans="1:4" ht="50.1" customHeight="1" x14ac:dyDescent="0.2">
      <c r="A2" s="226">
        <v>97142</v>
      </c>
      <c r="B2" s="223" t="s">
        <v>126</v>
      </c>
      <c r="C2" s="220" t="s">
        <v>125</v>
      </c>
      <c r="D2" s="221">
        <v>7.26</v>
      </c>
    </row>
    <row r="3" spans="1:4" ht="50.1" customHeight="1" x14ac:dyDescent="0.2">
      <c r="A3" s="226">
        <v>97143</v>
      </c>
      <c r="B3" s="223" t="s">
        <v>127</v>
      </c>
      <c r="C3" s="220" t="s">
        <v>125</v>
      </c>
      <c r="D3" s="221">
        <v>9.1199999999999992</v>
      </c>
    </row>
    <row r="4" spans="1:4" ht="50.1" customHeight="1" x14ac:dyDescent="0.2">
      <c r="A4" s="226">
        <v>97144</v>
      </c>
      <c r="B4" s="223" t="s">
        <v>128</v>
      </c>
      <c r="C4" s="220" t="s">
        <v>125</v>
      </c>
      <c r="D4" s="221">
        <v>10.96</v>
      </c>
    </row>
    <row r="5" spans="1:4" ht="50.1" customHeight="1" x14ac:dyDescent="0.2">
      <c r="A5" s="226">
        <v>97145</v>
      </c>
      <c r="B5" s="223" t="s">
        <v>129</v>
      </c>
      <c r="C5" s="220" t="s">
        <v>125</v>
      </c>
      <c r="D5" s="221">
        <v>12.82</v>
      </c>
    </row>
    <row r="6" spans="1:4" ht="50.1" customHeight="1" x14ac:dyDescent="0.2">
      <c r="A6" s="226">
        <v>97146</v>
      </c>
      <c r="B6" s="223" t="s">
        <v>130</v>
      </c>
      <c r="C6" s="220" t="s">
        <v>125</v>
      </c>
      <c r="D6" s="221">
        <v>14.68</v>
      </c>
    </row>
    <row r="7" spans="1:4" ht="50.1" customHeight="1" x14ac:dyDescent="0.2">
      <c r="A7" s="226">
        <v>97147</v>
      </c>
      <c r="B7" s="223" t="s">
        <v>131</v>
      </c>
      <c r="C7" s="220" t="s">
        <v>125</v>
      </c>
      <c r="D7" s="221">
        <v>16.55</v>
      </c>
    </row>
    <row r="8" spans="1:4" ht="50.1" customHeight="1" x14ac:dyDescent="0.2">
      <c r="A8" s="226">
        <v>97148</v>
      </c>
      <c r="B8" s="223" t="s">
        <v>132</v>
      </c>
      <c r="C8" s="220" t="s">
        <v>125</v>
      </c>
      <c r="D8" s="221">
        <v>18.39</v>
      </c>
    </row>
    <row r="9" spans="1:4" ht="50.1" customHeight="1" x14ac:dyDescent="0.2">
      <c r="A9" s="226">
        <v>97149</v>
      </c>
      <c r="B9" s="223" t="s">
        <v>133</v>
      </c>
      <c r="C9" s="220" t="s">
        <v>125</v>
      </c>
      <c r="D9" s="221">
        <v>20.28</v>
      </c>
    </row>
    <row r="10" spans="1:4" ht="50.1" customHeight="1" x14ac:dyDescent="0.2">
      <c r="A10" s="226">
        <v>97150</v>
      </c>
      <c r="B10" s="223" t="s">
        <v>134</v>
      </c>
      <c r="C10" s="220" t="s">
        <v>125</v>
      </c>
      <c r="D10" s="221">
        <v>24.2</v>
      </c>
    </row>
    <row r="11" spans="1:4" ht="50.1" customHeight="1" x14ac:dyDescent="0.2">
      <c r="A11" s="226">
        <v>97151</v>
      </c>
      <c r="B11" s="223" t="s">
        <v>135</v>
      </c>
      <c r="C11" s="220" t="s">
        <v>125</v>
      </c>
      <c r="D11" s="221">
        <v>28.23</v>
      </c>
    </row>
    <row r="12" spans="1:4" ht="50.1" customHeight="1" x14ac:dyDescent="0.2">
      <c r="A12" s="226">
        <v>97152</v>
      </c>
      <c r="B12" s="223" t="s">
        <v>136</v>
      </c>
      <c r="C12" s="220" t="s">
        <v>125</v>
      </c>
      <c r="D12" s="221">
        <v>32.14</v>
      </c>
    </row>
    <row r="13" spans="1:4" ht="50.1" customHeight="1" x14ac:dyDescent="0.2">
      <c r="A13" s="226">
        <v>97153</v>
      </c>
      <c r="B13" s="223" t="s">
        <v>137</v>
      </c>
      <c r="C13" s="220" t="s">
        <v>125</v>
      </c>
      <c r="D13" s="221">
        <v>36.119999999999997</v>
      </c>
    </row>
    <row r="14" spans="1:4" ht="50.1" customHeight="1" x14ac:dyDescent="0.2">
      <c r="A14" s="226">
        <v>97154</v>
      </c>
      <c r="B14" s="223" t="s">
        <v>138</v>
      </c>
      <c r="C14" s="220" t="s">
        <v>125</v>
      </c>
      <c r="D14" s="221">
        <v>40.119999999999997</v>
      </c>
    </row>
    <row r="15" spans="1:4" ht="50.1" customHeight="1" x14ac:dyDescent="0.2">
      <c r="A15" s="226">
        <v>97155</v>
      </c>
      <c r="B15" s="223" t="s">
        <v>139</v>
      </c>
      <c r="C15" s="220" t="s">
        <v>125</v>
      </c>
      <c r="D15" s="221">
        <v>44.13</v>
      </c>
    </row>
    <row r="16" spans="1:4" ht="50.1" customHeight="1" x14ac:dyDescent="0.2">
      <c r="A16" s="226">
        <v>97156</v>
      </c>
      <c r="B16" s="223" t="s">
        <v>140</v>
      </c>
      <c r="C16" s="220" t="s">
        <v>125</v>
      </c>
      <c r="D16" s="221">
        <v>52.34</v>
      </c>
    </row>
    <row r="17" spans="1:4" ht="50.1" customHeight="1" x14ac:dyDescent="0.2">
      <c r="A17" s="226">
        <v>97157</v>
      </c>
      <c r="B17" s="223" t="s">
        <v>141</v>
      </c>
      <c r="C17" s="220" t="s">
        <v>125</v>
      </c>
      <c r="D17" s="221">
        <v>3.94</v>
      </c>
    </row>
    <row r="18" spans="1:4" ht="50.1" customHeight="1" x14ac:dyDescent="0.2">
      <c r="A18" s="226">
        <v>97158</v>
      </c>
      <c r="B18" s="223" t="s">
        <v>142</v>
      </c>
      <c r="C18" s="220" t="s">
        <v>125</v>
      </c>
      <c r="D18" s="221">
        <v>4.3899999999999997</v>
      </c>
    </row>
    <row r="19" spans="1:4" ht="50.1" customHeight="1" x14ac:dyDescent="0.2">
      <c r="A19" s="226">
        <v>97159</v>
      </c>
      <c r="B19" s="223" t="s">
        <v>143</v>
      </c>
      <c r="C19" s="220" t="s">
        <v>125</v>
      </c>
      <c r="D19" s="221">
        <v>5.51</v>
      </c>
    </row>
    <row r="20" spans="1:4" ht="50.1" customHeight="1" x14ac:dyDescent="0.2">
      <c r="A20" s="226">
        <v>97160</v>
      </c>
      <c r="B20" s="223" t="s">
        <v>144</v>
      </c>
      <c r="C20" s="220" t="s">
        <v>125</v>
      </c>
      <c r="D20" s="221">
        <v>6.62</v>
      </c>
    </row>
    <row r="21" spans="1:4" ht="50.1" customHeight="1" x14ac:dyDescent="0.2">
      <c r="A21" s="226">
        <v>97161</v>
      </c>
      <c r="B21" s="223" t="s">
        <v>145</v>
      </c>
      <c r="C21" s="220" t="s">
        <v>125</v>
      </c>
      <c r="D21" s="221">
        <v>7.75</v>
      </c>
    </row>
    <row r="22" spans="1:4" ht="50.1" customHeight="1" x14ac:dyDescent="0.2">
      <c r="A22" s="226">
        <v>97162</v>
      </c>
      <c r="B22" s="223" t="s">
        <v>146</v>
      </c>
      <c r="C22" s="220" t="s">
        <v>125</v>
      </c>
      <c r="D22" s="221">
        <v>8.9</v>
      </c>
    </row>
    <row r="23" spans="1:4" ht="50.1" customHeight="1" x14ac:dyDescent="0.2">
      <c r="A23" s="226">
        <v>97163</v>
      </c>
      <c r="B23" s="223" t="s">
        <v>147</v>
      </c>
      <c r="C23" s="220" t="s">
        <v>125</v>
      </c>
      <c r="D23" s="221">
        <v>10.029999999999999</v>
      </c>
    </row>
    <row r="24" spans="1:4" ht="50.1" customHeight="1" x14ac:dyDescent="0.2">
      <c r="A24" s="226">
        <v>97164</v>
      </c>
      <c r="B24" s="223" t="s">
        <v>148</v>
      </c>
      <c r="C24" s="220" t="s">
        <v>125</v>
      </c>
      <c r="D24" s="221">
        <v>11.15</v>
      </c>
    </row>
    <row r="25" spans="1:4" ht="50.1" customHeight="1" x14ac:dyDescent="0.2">
      <c r="A25" s="226">
        <v>97165</v>
      </c>
      <c r="B25" s="223" t="s">
        <v>149</v>
      </c>
      <c r="C25" s="220" t="s">
        <v>125</v>
      </c>
      <c r="D25" s="221">
        <v>12.31</v>
      </c>
    </row>
    <row r="26" spans="1:4" ht="50.1" customHeight="1" x14ac:dyDescent="0.2">
      <c r="A26" s="226">
        <v>97166</v>
      </c>
      <c r="B26" s="223" t="s">
        <v>150</v>
      </c>
      <c r="C26" s="220" t="s">
        <v>125</v>
      </c>
      <c r="D26" s="221">
        <v>14.72</v>
      </c>
    </row>
    <row r="27" spans="1:4" ht="50.1" customHeight="1" x14ac:dyDescent="0.2">
      <c r="A27" s="226">
        <v>97167</v>
      </c>
      <c r="B27" s="223" t="s">
        <v>151</v>
      </c>
      <c r="C27" s="220" t="s">
        <v>125</v>
      </c>
      <c r="D27" s="221">
        <v>17.190000000000001</v>
      </c>
    </row>
    <row r="28" spans="1:4" ht="50.1" customHeight="1" x14ac:dyDescent="0.2">
      <c r="A28" s="226">
        <v>97168</v>
      </c>
      <c r="B28" s="223" t="s">
        <v>152</v>
      </c>
      <c r="C28" s="220" t="s">
        <v>125</v>
      </c>
      <c r="D28" s="221">
        <v>19.54</v>
      </c>
    </row>
    <row r="29" spans="1:4" ht="50.1" customHeight="1" x14ac:dyDescent="0.2">
      <c r="A29" s="226">
        <v>97169</v>
      </c>
      <c r="B29" s="223" t="s">
        <v>153</v>
      </c>
      <c r="C29" s="220" t="s">
        <v>125</v>
      </c>
      <c r="D29" s="221">
        <v>21.95</v>
      </c>
    </row>
    <row r="30" spans="1:4" ht="50.1" customHeight="1" x14ac:dyDescent="0.2">
      <c r="A30" s="226">
        <v>97170</v>
      </c>
      <c r="B30" s="223" t="s">
        <v>154</v>
      </c>
      <c r="C30" s="220" t="s">
        <v>125</v>
      </c>
      <c r="D30" s="221">
        <v>24.38</v>
      </c>
    </row>
    <row r="31" spans="1:4" ht="50.1" customHeight="1" x14ac:dyDescent="0.2">
      <c r="A31" s="226">
        <v>97171</v>
      </c>
      <c r="B31" s="223" t="s">
        <v>155</v>
      </c>
      <c r="C31" s="220" t="s">
        <v>125</v>
      </c>
      <c r="D31" s="221">
        <v>26.84</v>
      </c>
    </row>
    <row r="32" spans="1:4" ht="50.1" customHeight="1" x14ac:dyDescent="0.2">
      <c r="A32" s="226">
        <v>97172</v>
      </c>
      <c r="B32" s="223" t="s">
        <v>156</v>
      </c>
      <c r="C32" s="220" t="s">
        <v>125</v>
      </c>
      <c r="D32" s="221">
        <v>31.93</v>
      </c>
    </row>
    <row r="33" spans="1:4" ht="50.1" customHeight="1" x14ac:dyDescent="0.2">
      <c r="A33" s="226">
        <v>97173</v>
      </c>
      <c r="B33" s="223" t="s">
        <v>157</v>
      </c>
      <c r="C33" s="220" t="s">
        <v>125</v>
      </c>
      <c r="D33" s="221">
        <v>25.82</v>
      </c>
    </row>
    <row r="34" spans="1:4" ht="50.1" customHeight="1" x14ac:dyDescent="0.2">
      <c r="A34" s="226">
        <v>97174</v>
      </c>
      <c r="B34" s="223" t="s">
        <v>158</v>
      </c>
      <c r="C34" s="220" t="s">
        <v>125</v>
      </c>
      <c r="D34" s="221">
        <v>29.84</v>
      </c>
    </row>
    <row r="35" spans="1:4" ht="50.1" customHeight="1" x14ac:dyDescent="0.2">
      <c r="A35" s="226">
        <v>97175</v>
      </c>
      <c r="B35" s="223" t="s">
        <v>159</v>
      </c>
      <c r="C35" s="220" t="s">
        <v>125</v>
      </c>
      <c r="D35" s="221">
        <v>33.89</v>
      </c>
    </row>
    <row r="36" spans="1:4" ht="50.1" customHeight="1" x14ac:dyDescent="0.2">
      <c r="A36" s="226">
        <v>97176</v>
      </c>
      <c r="B36" s="223" t="s">
        <v>160</v>
      </c>
      <c r="C36" s="220" t="s">
        <v>125</v>
      </c>
      <c r="D36" s="221">
        <v>37.92</v>
      </c>
    </row>
    <row r="37" spans="1:4" ht="50.1" customHeight="1" x14ac:dyDescent="0.2">
      <c r="A37" s="226">
        <v>97177</v>
      </c>
      <c r="B37" s="223" t="s">
        <v>161</v>
      </c>
      <c r="C37" s="220" t="s">
        <v>125</v>
      </c>
      <c r="D37" s="221">
        <v>45.99</v>
      </c>
    </row>
    <row r="38" spans="1:4" ht="50.1" customHeight="1" x14ac:dyDescent="0.2">
      <c r="A38" s="226">
        <v>97178</v>
      </c>
      <c r="B38" s="223" t="s">
        <v>162</v>
      </c>
      <c r="C38" s="220" t="s">
        <v>125</v>
      </c>
      <c r="D38" s="221">
        <v>54.07</v>
      </c>
    </row>
    <row r="39" spans="1:4" ht="50.1" customHeight="1" x14ac:dyDescent="0.2">
      <c r="A39" s="226">
        <v>97179</v>
      </c>
      <c r="B39" s="223" t="s">
        <v>163</v>
      </c>
      <c r="C39" s="220" t="s">
        <v>125</v>
      </c>
      <c r="D39" s="221">
        <v>62.15</v>
      </c>
    </row>
    <row r="40" spans="1:4" ht="50.1" customHeight="1" x14ac:dyDescent="0.2">
      <c r="A40" s="226">
        <v>97180</v>
      </c>
      <c r="B40" s="223" t="s">
        <v>164</v>
      </c>
      <c r="C40" s="220" t="s">
        <v>125</v>
      </c>
      <c r="D40" s="221">
        <v>70.2</v>
      </c>
    </row>
    <row r="41" spans="1:4" ht="50.1" customHeight="1" x14ac:dyDescent="0.2">
      <c r="A41" s="226">
        <v>97181</v>
      </c>
      <c r="B41" s="223" t="s">
        <v>165</v>
      </c>
      <c r="C41" s="220" t="s">
        <v>125</v>
      </c>
      <c r="D41" s="221">
        <v>81.13</v>
      </c>
    </row>
    <row r="42" spans="1:4" ht="50.1" customHeight="1" x14ac:dyDescent="0.2">
      <c r="A42" s="226">
        <v>97182</v>
      </c>
      <c r="B42" s="223" t="s">
        <v>166</v>
      </c>
      <c r="C42" s="220" t="s">
        <v>125</v>
      </c>
      <c r="D42" s="221">
        <v>89.51</v>
      </c>
    </row>
    <row r="43" spans="1:4" ht="50.1" customHeight="1" x14ac:dyDescent="0.2">
      <c r="A43" s="226">
        <v>97183</v>
      </c>
      <c r="B43" s="223" t="s">
        <v>167</v>
      </c>
      <c r="C43" s="220" t="s">
        <v>125</v>
      </c>
      <c r="D43" s="221">
        <v>20.83</v>
      </c>
    </row>
    <row r="44" spans="1:4" ht="50.1" customHeight="1" x14ac:dyDescent="0.2">
      <c r="A44" s="226">
        <v>97184</v>
      </c>
      <c r="B44" s="223" t="s">
        <v>168</v>
      </c>
      <c r="C44" s="220" t="s">
        <v>125</v>
      </c>
      <c r="D44" s="221">
        <v>24.14</v>
      </c>
    </row>
    <row r="45" spans="1:4" ht="50.1" customHeight="1" x14ac:dyDescent="0.2">
      <c r="A45" s="226">
        <v>97185</v>
      </c>
      <c r="B45" s="223" t="s">
        <v>169</v>
      </c>
      <c r="C45" s="220" t="s">
        <v>125</v>
      </c>
      <c r="D45" s="221">
        <v>27.44</v>
      </c>
    </row>
    <row r="46" spans="1:4" ht="50.1" customHeight="1" x14ac:dyDescent="0.2">
      <c r="A46" s="226">
        <v>97186</v>
      </c>
      <c r="B46" s="223" t="s">
        <v>170</v>
      </c>
      <c r="C46" s="220" t="s">
        <v>125</v>
      </c>
      <c r="D46" s="221">
        <v>30.75</v>
      </c>
    </row>
    <row r="47" spans="1:4" ht="50.1" customHeight="1" x14ac:dyDescent="0.2">
      <c r="A47" s="226">
        <v>97187</v>
      </c>
      <c r="B47" s="223" t="s">
        <v>171</v>
      </c>
      <c r="C47" s="220" t="s">
        <v>125</v>
      </c>
      <c r="D47" s="221">
        <v>37.380000000000003</v>
      </c>
    </row>
    <row r="48" spans="1:4" ht="50.1" customHeight="1" x14ac:dyDescent="0.2">
      <c r="A48" s="226">
        <v>97188</v>
      </c>
      <c r="B48" s="223" t="s">
        <v>172</v>
      </c>
      <c r="C48" s="220" t="s">
        <v>125</v>
      </c>
      <c r="D48" s="221">
        <v>43.99</v>
      </c>
    </row>
    <row r="49" spans="1:4" ht="50.1" customHeight="1" x14ac:dyDescent="0.2">
      <c r="A49" s="226">
        <v>97189</v>
      </c>
      <c r="B49" s="223" t="s">
        <v>173</v>
      </c>
      <c r="C49" s="220" t="s">
        <v>125</v>
      </c>
      <c r="D49" s="221">
        <v>50.62</v>
      </c>
    </row>
    <row r="50" spans="1:4" ht="50.1" customHeight="1" x14ac:dyDescent="0.2">
      <c r="A50" s="226">
        <v>97190</v>
      </c>
      <c r="B50" s="223" t="s">
        <v>174</v>
      </c>
      <c r="C50" s="220" t="s">
        <v>125</v>
      </c>
      <c r="D50" s="221">
        <v>57.23</v>
      </c>
    </row>
    <row r="51" spans="1:4" ht="50.1" customHeight="1" x14ac:dyDescent="0.2">
      <c r="A51" s="226">
        <v>97191</v>
      </c>
      <c r="B51" s="223" t="s">
        <v>175</v>
      </c>
      <c r="C51" s="220" t="s">
        <v>125</v>
      </c>
      <c r="D51" s="221">
        <v>66.11</v>
      </c>
    </row>
    <row r="52" spans="1:4" ht="50.1" customHeight="1" x14ac:dyDescent="0.2">
      <c r="A52" s="226">
        <v>97192</v>
      </c>
      <c r="B52" s="223" t="s">
        <v>176</v>
      </c>
      <c r="C52" s="220" t="s">
        <v>125</v>
      </c>
      <c r="D52" s="221">
        <v>72.97</v>
      </c>
    </row>
    <row r="53" spans="1:4" ht="50.1" customHeight="1" x14ac:dyDescent="0.2">
      <c r="A53" s="226">
        <v>90694</v>
      </c>
      <c r="B53" s="223" t="s">
        <v>177</v>
      </c>
      <c r="C53" s="220" t="s">
        <v>125</v>
      </c>
      <c r="D53" s="221">
        <v>21.34</v>
      </c>
    </row>
    <row r="54" spans="1:4" ht="50.1" customHeight="1" x14ac:dyDescent="0.2">
      <c r="A54" s="226">
        <v>90695</v>
      </c>
      <c r="B54" s="223" t="s">
        <v>178</v>
      </c>
      <c r="C54" s="220" t="s">
        <v>125</v>
      </c>
      <c r="D54" s="221">
        <v>43.84</v>
      </c>
    </row>
    <row r="55" spans="1:4" ht="50.1" customHeight="1" x14ac:dyDescent="0.2">
      <c r="A55" s="226">
        <v>90696</v>
      </c>
      <c r="B55" s="223" t="s">
        <v>179</v>
      </c>
      <c r="C55" s="220" t="s">
        <v>125</v>
      </c>
      <c r="D55" s="221">
        <v>67.41</v>
      </c>
    </row>
    <row r="56" spans="1:4" ht="50.1" customHeight="1" x14ac:dyDescent="0.2">
      <c r="A56" s="226">
        <v>90697</v>
      </c>
      <c r="B56" s="223" t="s">
        <v>180</v>
      </c>
      <c r="C56" s="220" t="s">
        <v>125</v>
      </c>
      <c r="D56" s="221">
        <v>112.49</v>
      </c>
    </row>
    <row r="57" spans="1:4" ht="50.1" customHeight="1" x14ac:dyDescent="0.2">
      <c r="A57" s="226">
        <v>90698</v>
      </c>
      <c r="B57" s="223" t="s">
        <v>181</v>
      </c>
      <c r="C57" s="220" t="s">
        <v>125</v>
      </c>
      <c r="D57" s="221">
        <v>180.47</v>
      </c>
    </row>
    <row r="58" spans="1:4" ht="50.1" customHeight="1" x14ac:dyDescent="0.2">
      <c r="A58" s="226">
        <v>90699</v>
      </c>
      <c r="B58" s="223" t="s">
        <v>182</v>
      </c>
      <c r="C58" s="220" t="s">
        <v>125</v>
      </c>
      <c r="D58" s="221">
        <v>223.26</v>
      </c>
    </row>
    <row r="59" spans="1:4" ht="50.1" customHeight="1" x14ac:dyDescent="0.2">
      <c r="A59" s="226">
        <v>90700</v>
      </c>
      <c r="B59" s="223" t="s">
        <v>183</v>
      </c>
      <c r="C59" s="220" t="s">
        <v>125</v>
      </c>
      <c r="D59" s="221">
        <v>295.82</v>
      </c>
    </row>
    <row r="60" spans="1:4" ht="50.1" customHeight="1" x14ac:dyDescent="0.2">
      <c r="A60" s="226">
        <v>90701</v>
      </c>
      <c r="B60" s="223" t="s">
        <v>184</v>
      </c>
      <c r="C60" s="220" t="s">
        <v>125</v>
      </c>
      <c r="D60" s="221">
        <v>31.46</v>
      </c>
    </row>
    <row r="61" spans="1:4" ht="50.1" customHeight="1" x14ac:dyDescent="0.2">
      <c r="A61" s="226">
        <v>90702</v>
      </c>
      <c r="B61" s="223" t="s">
        <v>185</v>
      </c>
      <c r="C61" s="220" t="s">
        <v>125</v>
      </c>
      <c r="D61" s="221">
        <v>46.78</v>
      </c>
    </row>
    <row r="62" spans="1:4" ht="50.1" customHeight="1" x14ac:dyDescent="0.2">
      <c r="A62" s="226">
        <v>90703</v>
      </c>
      <c r="B62" s="223" t="s">
        <v>186</v>
      </c>
      <c r="C62" s="220" t="s">
        <v>125</v>
      </c>
      <c r="D62" s="221">
        <v>76.180000000000007</v>
      </c>
    </row>
    <row r="63" spans="1:4" ht="50.1" customHeight="1" x14ac:dyDescent="0.2">
      <c r="A63" s="226">
        <v>90704</v>
      </c>
      <c r="B63" s="223" t="s">
        <v>187</v>
      </c>
      <c r="C63" s="220" t="s">
        <v>125</v>
      </c>
      <c r="D63" s="221">
        <v>118.11</v>
      </c>
    </row>
    <row r="64" spans="1:4" ht="50.1" customHeight="1" x14ac:dyDescent="0.2">
      <c r="A64" s="226">
        <v>90705</v>
      </c>
      <c r="B64" s="223" t="s">
        <v>188</v>
      </c>
      <c r="C64" s="220" t="s">
        <v>125</v>
      </c>
      <c r="D64" s="221">
        <v>172.34</v>
      </c>
    </row>
    <row r="65" spans="1:4" ht="50.1" customHeight="1" x14ac:dyDescent="0.2">
      <c r="A65" s="226">
        <v>90706</v>
      </c>
      <c r="B65" s="223" t="s">
        <v>189</v>
      </c>
      <c r="C65" s="220" t="s">
        <v>125</v>
      </c>
      <c r="D65" s="221">
        <v>212.32</v>
      </c>
    </row>
    <row r="66" spans="1:4" ht="50.1" customHeight="1" x14ac:dyDescent="0.2">
      <c r="A66" s="226">
        <v>90708</v>
      </c>
      <c r="B66" s="223" t="s">
        <v>190</v>
      </c>
      <c r="C66" s="220" t="s">
        <v>125</v>
      </c>
      <c r="D66" s="221">
        <v>333.36</v>
      </c>
    </row>
    <row r="67" spans="1:4" ht="50.1" customHeight="1" x14ac:dyDescent="0.2">
      <c r="A67" s="226">
        <v>90709</v>
      </c>
      <c r="B67" s="223" t="s">
        <v>191</v>
      </c>
      <c r="C67" s="220" t="s">
        <v>125</v>
      </c>
      <c r="D67" s="221">
        <v>23.03</v>
      </c>
    </row>
    <row r="68" spans="1:4" ht="50.1" customHeight="1" x14ac:dyDescent="0.2">
      <c r="A68" s="226">
        <v>90710</v>
      </c>
      <c r="B68" s="223" t="s">
        <v>192</v>
      </c>
      <c r="C68" s="220" t="s">
        <v>125</v>
      </c>
      <c r="D68" s="221">
        <v>45.54</v>
      </c>
    </row>
    <row r="69" spans="1:4" ht="50.1" customHeight="1" x14ac:dyDescent="0.2">
      <c r="A69" s="226">
        <v>90711</v>
      </c>
      <c r="B69" s="223" t="s">
        <v>193</v>
      </c>
      <c r="C69" s="220" t="s">
        <v>125</v>
      </c>
      <c r="D69" s="221">
        <v>69.099999999999994</v>
      </c>
    </row>
    <row r="70" spans="1:4" ht="50.1" customHeight="1" x14ac:dyDescent="0.2">
      <c r="A70" s="226">
        <v>90712</v>
      </c>
      <c r="B70" s="223" t="s">
        <v>194</v>
      </c>
      <c r="C70" s="220" t="s">
        <v>125</v>
      </c>
      <c r="D70" s="221">
        <v>114.19</v>
      </c>
    </row>
    <row r="71" spans="1:4" ht="50.1" customHeight="1" x14ac:dyDescent="0.2">
      <c r="A71" s="226">
        <v>90713</v>
      </c>
      <c r="B71" s="223" t="s">
        <v>195</v>
      </c>
      <c r="C71" s="220" t="s">
        <v>125</v>
      </c>
      <c r="D71" s="221">
        <v>182.16</v>
      </c>
    </row>
    <row r="72" spans="1:4" ht="50.1" customHeight="1" x14ac:dyDescent="0.2">
      <c r="A72" s="226">
        <v>90714</v>
      </c>
      <c r="B72" s="223" t="s">
        <v>196</v>
      </c>
      <c r="C72" s="220" t="s">
        <v>125</v>
      </c>
      <c r="D72" s="221">
        <v>224.94</v>
      </c>
    </row>
    <row r="73" spans="1:4" ht="50.1" customHeight="1" x14ac:dyDescent="0.2">
      <c r="A73" s="226">
        <v>90715</v>
      </c>
      <c r="B73" s="223" t="s">
        <v>197</v>
      </c>
      <c r="C73" s="220" t="s">
        <v>125</v>
      </c>
      <c r="D73" s="221">
        <v>299.61</v>
      </c>
    </row>
    <row r="74" spans="1:4" ht="50.1" customHeight="1" x14ac:dyDescent="0.2">
      <c r="A74" s="226">
        <v>90716</v>
      </c>
      <c r="B74" s="223" t="s">
        <v>198</v>
      </c>
      <c r="C74" s="220" t="s">
        <v>125</v>
      </c>
      <c r="D74" s="221">
        <v>33.15</v>
      </c>
    </row>
    <row r="75" spans="1:4" ht="50.1" customHeight="1" x14ac:dyDescent="0.2">
      <c r="A75" s="226">
        <v>90717</v>
      </c>
      <c r="B75" s="223" t="s">
        <v>199</v>
      </c>
      <c r="C75" s="220" t="s">
        <v>125</v>
      </c>
      <c r="D75" s="221">
        <v>48.46</v>
      </c>
    </row>
    <row r="76" spans="1:4" ht="50.1" customHeight="1" x14ac:dyDescent="0.2">
      <c r="A76" s="226">
        <v>90718</v>
      </c>
      <c r="B76" s="223" t="s">
        <v>200</v>
      </c>
      <c r="C76" s="220" t="s">
        <v>125</v>
      </c>
      <c r="D76" s="221">
        <v>77.87</v>
      </c>
    </row>
    <row r="77" spans="1:4" ht="50.1" customHeight="1" x14ac:dyDescent="0.2">
      <c r="A77" s="226">
        <v>90719</v>
      </c>
      <c r="B77" s="223" t="s">
        <v>201</v>
      </c>
      <c r="C77" s="220" t="s">
        <v>125</v>
      </c>
      <c r="D77" s="221">
        <v>119.81</v>
      </c>
    </row>
    <row r="78" spans="1:4" ht="50.1" customHeight="1" x14ac:dyDescent="0.2">
      <c r="A78" s="226">
        <v>90720</v>
      </c>
      <c r="B78" s="223" t="s">
        <v>202</v>
      </c>
      <c r="C78" s="220" t="s">
        <v>125</v>
      </c>
      <c r="D78" s="221">
        <v>174.03</v>
      </c>
    </row>
    <row r="79" spans="1:4" ht="50.1" customHeight="1" x14ac:dyDescent="0.2">
      <c r="A79" s="226">
        <v>90721</v>
      </c>
      <c r="B79" s="223" t="s">
        <v>203</v>
      </c>
      <c r="C79" s="220" t="s">
        <v>125</v>
      </c>
      <c r="D79" s="221">
        <v>216.11</v>
      </c>
    </row>
    <row r="80" spans="1:4" ht="50.1" customHeight="1" x14ac:dyDescent="0.2">
      <c r="A80" s="226">
        <v>90723</v>
      </c>
      <c r="B80" s="223" t="s">
        <v>204</v>
      </c>
      <c r="C80" s="220" t="s">
        <v>125</v>
      </c>
      <c r="D80" s="221">
        <v>335.66</v>
      </c>
    </row>
    <row r="81" spans="1:4" ht="50.1" customHeight="1" x14ac:dyDescent="0.2">
      <c r="A81" s="226">
        <v>90724</v>
      </c>
      <c r="B81" s="223" t="s">
        <v>205</v>
      </c>
      <c r="C81" s="220" t="s">
        <v>206</v>
      </c>
      <c r="D81" s="221">
        <v>19.52</v>
      </c>
    </row>
    <row r="82" spans="1:4" ht="50.1" customHeight="1" x14ac:dyDescent="0.2">
      <c r="A82" s="226">
        <v>90725</v>
      </c>
      <c r="B82" s="223" t="s">
        <v>207</v>
      </c>
      <c r="C82" s="220" t="s">
        <v>206</v>
      </c>
      <c r="D82" s="221">
        <v>24.09</v>
      </c>
    </row>
    <row r="83" spans="1:4" ht="50.1" customHeight="1" x14ac:dyDescent="0.2">
      <c r="A83" s="226">
        <v>90726</v>
      </c>
      <c r="B83" s="223" t="s">
        <v>208</v>
      </c>
      <c r="C83" s="220" t="s">
        <v>206</v>
      </c>
      <c r="D83" s="221">
        <v>28.65</v>
      </c>
    </row>
    <row r="84" spans="1:4" ht="50.1" customHeight="1" x14ac:dyDescent="0.2">
      <c r="A84" s="226">
        <v>90727</v>
      </c>
      <c r="B84" s="223" t="s">
        <v>209</v>
      </c>
      <c r="C84" s="220" t="s">
        <v>206</v>
      </c>
      <c r="D84" s="221">
        <v>33.21</v>
      </c>
    </row>
    <row r="85" spans="1:4" ht="50.1" customHeight="1" x14ac:dyDescent="0.2">
      <c r="A85" s="226">
        <v>90728</v>
      </c>
      <c r="B85" s="223" t="s">
        <v>210</v>
      </c>
      <c r="C85" s="220" t="s">
        <v>206</v>
      </c>
      <c r="D85" s="221">
        <v>37.770000000000003</v>
      </c>
    </row>
    <row r="86" spans="1:4" ht="50.1" customHeight="1" x14ac:dyDescent="0.2">
      <c r="A86" s="226">
        <v>90729</v>
      </c>
      <c r="B86" s="223" t="s">
        <v>211</v>
      </c>
      <c r="C86" s="220" t="s">
        <v>206</v>
      </c>
      <c r="D86" s="221">
        <v>42.35</v>
      </c>
    </row>
    <row r="87" spans="1:4" ht="50.1" customHeight="1" x14ac:dyDescent="0.2">
      <c r="A87" s="226">
        <v>90730</v>
      </c>
      <c r="B87" s="223" t="s">
        <v>212</v>
      </c>
      <c r="C87" s="220" t="s">
        <v>206</v>
      </c>
      <c r="D87" s="221">
        <v>46.94</v>
      </c>
    </row>
    <row r="88" spans="1:4" ht="50.1" customHeight="1" x14ac:dyDescent="0.2">
      <c r="A88" s="226">
        <v>90731</v>
      </c>
      <c r="B88" s="223" t="s">
        <v>213</v>
      </c>
      <c r="C88" s="220" t="s">
        <v>206</v>
      </c>
      <c r="D88" s="221">
        <v>51.51</v>
      </c>
    </row>
    <row r="89" spans="1:4" ht="50.1" customHeight="1" x14ac:dyDescent="0.2">
      <c r="A89" s="226">
        <v>90732</v>
      </c>
      <c r="B89" s="223" t="s">
        <v>214</v>
      </c>
      <c r="C89" s="220" t="s">
        <v>206</v>
      </c>
      <c r="D89" s="221">
        <v>65.2</v>
      </c>
    </row>
    <row r="90" spans="1:4" ht="50.1" customHeight="1" x14ac:dyDescent="0.2">
      <c r="A90" s="226">
        <v>90733</v>
      </c>
      <c r="B90" s="223" t="s">
        <v>215</v>
      </c>
      <c r="C90" s="220" t="s">
        <v>125</v>
      </c>
      <c r="D90" s="221">
        <v>2.13</v>
      </c>
    </row>
    <row r="91" spans="1:4" ht="50.1" customHeight="1" x14ac:dyDescent="0.2">
      <c r="A91" s="226">
        <v>90734</v>
      </c>
      <c r="B91" s="223" t="s">
        <v>216</v>
      </c>
      <c r="C91" s="220" t="s">
        <v>125</v>
      </c>
      <c r="D91" s="221">
        <v>2.59</v>
      </c>
    </row>
    <row r="92" spans="1:4" ht="50.1" customHeight="1" x14ac:dyDescent="0.2">
      <c r="A92" s="226">
        <v>90735</v>
      </c>
      <c r="B92" s="223" t="s">
        <v>217</v>
      </c>
      <c r="C92" s="220" t="s">
        <v>125</v>
      </c>
      <c r="D92" s="221">
        <v>3.08</v>
      </c>
    </row>
    <row r="93" spans="1:4" ht="50.1" customHeight="1" x14ac:dyDescent="0.2">
      <c r="A93" s="226">
        <v>90736</v>
      </c>
      <c r="B93" s="223" t="s">
        <v>218</v>
      </c>
      <c r="C93" s="220" t="s">
        <v>125</v>
      </c>
      <c r="D93" s="221">
        <v>3.55</v>
      </c>
    </row>
    <row r="94" spans="1:4" ht="50.1" customHeight="1" x14ac:dyDescent="0.2">
      <c r="A94" s="226">
        <v>90737</v>
      </c>
      <c r="B94" s="223" t="s">
        <v>219</v>
      </c>
      <c r="C94" s="220" t="s">
        <v>125</v>
      </c>
      <c r="D94" s="221">
        <v>4.03</v>
      </c>
    </row>
    <row r="95" spans="1:4" ht="50.1" customHeight="1" x14ac:dyDescent="0.2">
      <c r="A95" s="226">
        <v>90738</v>
      </c>
      <c r="B95" s="223" t="s">
        <v>220</v>
      </c>
      <c r="C95" s="220" t="s">
        <v>125</v>
      </c>
      <c r="D95" s="221">
        <v>4.51</v>
      </c>
    </row>
    <row r="96" spans="1:4" ht="50.1" customHeight="1" x14ac:dyDescent="0.2">
      <c r="A96" s="226">
        <v>90739</v>
      </c>
      <c r="B96" s="223" t="s">
        <v>221</v>
      </c>
      <c r="C96" s="220" t="s">
        <v>125</v>
      </c>
      <c r="D96" s="221">
        <v>11.17</v>
      </c>
    </row>
    <row r="97" spans="1:4" ht="50.1" customHeight="1" x14ac:dyDescent="0.2">
      <c r="A97" s="226">
        <v>90740</v>
      </c>
      <c r="B97" s="223" t="s">
        <v>222</v>
      </c>
      <c r="C97" s="220" t="s">
        <v>125</v>
      </c>
      <c r="D97" s="221">
        <v>4.75</v>
      </c>
    </row>
    <row r="98" spans="1:4" ht="50.1" customHeight="1" x14ac:dyDescent="0.2">
      <c r="A98" s="226">
        <v>90741</v>
      </c>
      <c r="B98" s="223" t="s">
        <v>223</v>
      </c>
      <c r="C98" s="220" t="s">
        <v>125</v>
      </c>
      <c r="D98" s="221">
        <v>5.23</v>
      </c>
    </row>
    <row r="99" spans="1:4" ht="50.1" customHeight="1" x14ac:dyDescent="0.2">
      <c r="A99" s="226">
        <v>90742</v>
      </c>
      <c r="B99" s="223" t="s">
        <v>224</v>
      </c>
      <c r="C99" s="220" t="s">
        <v>125</v>
      </c>
      <c r="D99" s="221">
        <v>5.7</v>
      </c>
    </row>
    <row r="100" spans="1:4" ht="50.1" customHeight="1" x14ac:dyDescent="0.2">
      <c r="A100" s="226">
        <v>90743</v>
      </c>
      <c r="B100" s="223" t="s">
        <v>225</v>
      </c>
      <c r="C100" s="220" t="s">
        <v>125</v>
      </c>
      <c r="D100" s="221">
        <v>6.17</v>
      </c>
    </row>
    <row r="101" spans="1:4" ht="50.1" customHeight="1" x14ac:dyDescent="0.2">
      <c r="A101" s="226">
        <v>90744</v>
      </c>
      <c r="B101" s="223" t="s">
        <v>226</v>
      </c>
      <c r="C101" s="220" t="s">
        <v>125</v>
      </c>
      <c r="D101" s="221">
        <v>6.65</v>
      </c>
    </row>
    <row r="102" spans="1:4" ht="50.1" customHeight="1" x14ac:dyDescent="0.2">
      <c r="A102" s="226">
        <v>90745</v>
      </c>
      <c r="B102" s="223" t="s">
        <v>227</v>
      </c>
      <c r="C102" s="220" t="s">
        <v>125</v>
      </c>
      <c r="D102" s="221">
        <v>15.97</v>
      </c>
    </row>
    <row r="103" spans="1:4" ht="50.1" customHeight="1" x14ac:dyDescent="0.2">
      <c r="A103" s="226">
        <v>90746</v>
      </c>
      <c r="B103" s="223" t="s">
        <v>228</v>
      </c>
      <c r="C103" s="220" t="s">
        <v>125</v>
      </c>
      <c r="D103" s="221">
        <v>2.89</v>
      </c>
    </row>
    <row r="104" spans="1:4" ht="50.1" customHeight="1" x14ac:dyDescent="0.2">
      <c r="A104" s="226">
        <v>90747</v>
      </c>
      <c r="B104" s="223" t="s">
        <v>229</v>
      </c>
      <c r="C104" s="220" t="s">
        <v>125</v>
      </c>
      <c r="D104" s="221">
        <v>11.97</v>
      </c>
    </row>
    <row r="105" spans="1:4" ht="50.1" customHeight="1" x14ac:dyDescent="0.2">
      <c r="A105" s="226">
        <v>90748</v>
      </c>
      <c r="B105" s="223" t="s">
        <v>230</v>
      </c>
      <c r="C105" s="220" t="s">
        <v>125</v>
      </c>
      <c r="D105" s="221">
        <v>3.82</v>
      </c>
    </row>
    <row r="106" spans="1:4" ht="50.1" customHeight="1" x14ac:dyDescent="0.2">
      <c r="A106" s="226">
        <v>90749</v>
      </c>
      <c r="B106" s="223" t="s">
        <v>231</v>
      </c>
      <c r="C106" s="220" t="s">
        <v>125</v>
      </c>
      <c r="D106" s="221">
        <v>4.29</v>
      </c>
    </row>
    <row r="107" spans="1:4" ht="50.1" customHeight="1" x14ac:dyDescent="0.2">
      <c r="A107" s="226">
        <v>90750</v>
      </c>
      <c r="B107" s="223" t="s">
        <v>232</v>
      </c>
      <c r="C107" s="220" t="s">
        <v>125</v>
      </c>
      <c r="D107" s="221">
        <v>4.7699999999999996</v>
      </c>
    </row>
    <row r="108" spans="1:4" ht="50.1" customHeight="1" x14ac:dyDescent="0.2">
      <c r="A108" s="226">
        <v>90751</v>
      </c>
      <c r="B108" s="223" t="s">
        <v>233</v>
      </c>
      <c r="C108" s="220" t="s">
        <v>125</v>
      </c>
      <c r="D108" s="221">
        <v>5.25</v>
      </c>
    </row>
    <row r="109" spans="1:4" ht="50.1" customHeight="1" x14ac:dyDescent="0.2">
      <c r="A109" s="226">
        <v>90752</v>
      </c>
      <c r="B109" s="223" t="s">
        <v>234</v>
      </c>
      <c r="C109" s="220" t="s">
        <v>125</v>
      </c>
      <c r="D109" s="221">
        <v>5.72</v>
      </c>
    </row>
    <row r="110" spans="1:4" ht="50.1" customHeight="1" x14ac:dyDescent="0.2">
      <c r="A110" s="226">
        <v>90753</v>
      </c>
      <c r="B110" s="223" t="s">
        <v>235</v>
      </c>
      <c r="C110" s="220" t="s">
        <v>125</v>
      </c>
      <c r="D110" s="221">
        <v>6.19</v>
      </c>
    </row>
    <row r="111" spans="1:4" ht="50.1" customHeight="1" x14ac:dyDescent="0.2">
      <c r="A111" s="226">
        <v>90754</v>
      </c>
      <c r="B111" s="223" t="s">
        <v>236</v>
      </c>
      <c r="C111" s="220" t="s">
        <v>125</v>
      </c>
      <c r="D111" s="221">
        <v>14.96</v>
      </c>
    </row>
    <row r="112" spans="1:4" ht="50.1" customHeight="1" x14ac:dyDescent="0.2">
      <c r="A112" s="226">
        <v>90755</v>
      </c>
      <c r="B112" s="223" t="s">
        <v>237</v>
      </c>
      <c r="C112" s="220" t="s">
        <v>125</v>
      </c>
      <c r="D112" s="221">
        <v>6.44</v>
      </c>
    </row>
    <row r="113" spans="1:4" ht="50.1" customHeight="1" x14ac:dyDescent="0.2">
      <c r="A113" s="226">
        <v>90756</v>
      </c>
      <c r="B113" s="223" t="s">
        <v>238</v>
      </c>
      <c r="C113" s="220" t="s">
        <v>125</v>
      </c>
      <c r="D113" s="221">
        <v>6.91</v>
      </c>
    </row>
    <row r="114" spans="1:4" ht="50.1" customHeight="1" x14ac:dyDescent="0.2">
      <c r="A114" s="226">
        <v>90757</v>
      </c>
      <c r="B114" s="223" t="s">
        <v>239</v>
      </c>
      <c r="C114" s="220" t="s">
        <v>125</v>
      </c>
      <c r="D114" s="221">
        <v>7.39</v>
      </c>
    </row>
    <row r="115" spans="1:4" ht="50.1" customHeight="1" x14ac:dyDescent="0.2">
      <c r="A115" s="226">
        <v>90758</v>
      </c>
      <c r="B115" s="223" t="s">
        <v>240</v>
      </c>
      <c r="C115" s="220" t="s">
        <v>125</v>
      </c>
      <c r="D115" s="221">
        <v>7.87</v>
      </c>
    </row>
    <row r="116" spans="1:4" ht="50.1" customHeight="1" x14ac:dyDescent="0.2">
      <c r="A116" s="226">
        <v>90759</v>
      </c>
      <c r="B116" s="223" t="s">
        <v>241</v>
      </c>
      <c r="C116" s="220" t="s">
        <v>125</v>
      </c>
      <c r="D116" s="221">
        <v>8.34</v>
      </c>
    </row>
    <row r="117" spans="1:4" ht="50.1" customHeight="1" x14ac:dyDescent="0.2">
      <c r="A117" s="226">
        <v>90760</v>
      </c>
      <c r="B117" s="223" t="s">
        <v>242</v>
      </c>
      <c r="C117" s="220" t="s">
        <v>125</v>
      </c>
      <c r="D117" s="221">
        <v>19.760000000000002</v>
      </c>
    </row>
    <row r="118" spans="1:4" ht="50.1" customHeight="1" x14ac:dyDescent="0.2">
      <c r="A118" s="226">
        <v>90761</v>
      </c>
      <c r="B118" s="223" t="s">
        <v>243</v>
      </c>
      <c r="C118" s="220" t="s">
        <v>125</v>
      </c>
      <c r="D118" s="221">
        <v>3.54</v>
      </c>
    </row>
    <row r="119" spans="1:4" ht="50.1" customHeight="1" x14ac:dyDescent="0.2">
      <c r="A119" s="226">
        <v>90762</v>
      </c>
      <c r="B119" s="223" t="s">
        <v>244</v>
      </c>
      <c r="C119" s="220" t="s">
        <v>125</v>
      </c>
      <c r="D119" s="221">
        <v>14.27</v>
      </c>
    </row>
    <row r="120" spans="1:4" ht="50.1" customHeight="1" x14ac:dyDescent="0.2">
      <c r="A120" s="226">
        <v>94869</v>
      </c>
      <c r="B120" s="223" t="s">
        <v>245</v>
      </c>
      <c r="C120" s="220" t="s">
        <v>125</v>
      </c>
      <c r="D120" s="221">
        <v>56.83</v>
      </c>
    </row>
    <row r="121" spans="1:4" ht="50.1" customHeight="1" x14ac:dyDescent="0.2">
      <c r="A121" s="226">
        <v>94870</v>
      </c>
      <c r="B121" s="223" t="s">
        <v>246</v>
      </c>
      <c r="C121" s="220" t="s">
        <v>125</v>
      </c>
      <c r="D121" s="221">
        <v>0.7</v>
      </c>
    </row>
    <row r="122" spans="1:4" ht="50.1" customHeight="1" x14ac:dyDescent="0.2">
      <c r="A122" s="226">
        <v>94871</v>
      </c>
      <c r="B122" s="223" t="s">
        <v>247</v>
      </c>
      <c r="C122" s="220" t="s">
        <v>125</v>
      </c>
      <c r="D122" s="221">
        <v>84.12</v>
      </c>
    </row>
    <row r="123" spans="1:4" ht="50.1" customHeight="1" x14ac:dyDescent="0.2">
      <c r="A123" s="226">
        <v>94872</v>
      </c>
      <c r="B123" s="223" t="s">
        <v>248</v>
      </c>
      <c r="C123" s="220" t="s">
        <v>125</v>
      </c>
      <c r="D123" s="221">
        <v>1.23</v>
      </c>
    </row>
    <row r="124" spans="1:4" ht="50.1" customHeight="1" x14ac:dyDescent="0.2">
      <c r="A124" s="226">
        <v>94875</v>
      </c>
      <c r="B124" s="223" t="s">
        <v>249</v>
      </c>
      <c r="C124" s="220" t="s">
        <v>125</v>
      </c>
      <c r="D124" s="221">
        <v>494.82</v>
      </c>
    </row>
    <row r="125" spans="1:4" ht="50.1" customHeight="1" x14ac:dyDescent="0.2">
      <c r="A125" s="226">
        <v>94876</v>
      </c>
      <c r="B125" s="223" t="s">
        <v>250</v>
      </c>
      <c r="C125" s="220" t="s">
        <v>125</v>
      </c>
      <c r="D125" s="221">
        <v>18.14</v>
      </c>
    </row>
    <row r="126" spans="1:4" ht="50.1" customHeight="1" x14ac:dyDescent="0.2">
      <c r="A126" s="226">
        <v>94878</v>
      </c>
      <c r="B126" s="223" t="s">
        <v>251</v>
      </c>
      <c r="C126" s="220" t="s">
        <v>125</v>
      </c>
      <c r="D126" s="221">
        <v>21.28</v>
      </c>
    </row>
    <row r="127" spans="1:4" ht="50.1" customHeight="1" x14ac:dyDescent="0.2">
      <c r="A127" s="226">
        <v>94879</v>
      </c>
      <c r="B127" s="223" t="s">
        <v>252</v>
      </c>
      <c r="C127" s="220" t="s">
        <v>125</v>
      </c>
      <c r="D127" s="221">
        <v>749.08</v>
      </c>
    </row>
    <row r="128" spans="1:4" ht="50.1" customHeight="1" x14ac:dyDescent="0.2">
      <c r="A128" s="226">
        <v>94880</v>
      </c>
      <c r="B128" s="223" t="s">
        <v>253</v>
      </c>
      <c r="C128" s="220" t="s">
        <v>125</v>
      </c>
      <c r="D128" s="221">
        <v>26.07</v>
      </c>
    </row>
    <row r="129" spans="1:4" ht="50.1" customHeight="1" x14ac:dyDescent="0.2">
      <c r="A129" s="226">
        <v>94881</v>
      </c>
      <c r="B129" s="223" t="s">
        <v>254</v>
      </c>
      <c r="C129" s="220" t="s">
        <v>125</v>
      </c>
      <c r="D129" s="221">
        <v>1065.1300000000001</v>
      </c>
    </row>
    <row r="130" spans="1:4" ht="50.1" customHeight="1" x14ac:dyDescent="0.2">
      <c r="A130" s="226">
        <v>94882</v>
      </c>
      <c r="B130" s="223" t="s">
        <v>255</v>
      </c>
      <c r="C130" s="220" t="s">
        <v>125</v>
      </c>
      <c r="D130" s="221">
        <v>30.92</v>
      </c>
    </row>
    <row r="131" spans="1:4" ht="50.1" customHeight="1" x14ac:dyDescent="0.2">
      <c r="A131" s="226">
        <v>94884</v>
      </c>
      <c r="B131" s="223" t="s">
        <v>256</v>
      </c>
      <c r="C131" s="220" t="s">
        <v>125</v>
      </c>
      <c r="D131" s="221">
        <v>40.770000000000003</v>
      </c>
    </row>
    <row r="132" spans="1:4" ht="50.1" customHeight="1" x14ac:dyDescent="0.2">
      <c r="A132" s="226">
        <v>94885</v>
      </c>
      <c r="B132" s="223" t="s">
        <v>257</v>
      </c>
      <c r="C132" s="220" t="s">
        <v>125</v>
      </c>
      <c r="D132" s="221">
        <v>57.04</v>
      </c>
    </row>
    <row r="133" spans="1:4" ht="50.1" customHeight="1" x14ac:dyDescent="0.2">
      <c r="A133" s="226">
        <v>94886</v>
      </c>
      <c r="B133" s="223" t="s">
        <v>258</v>
      </c>
      <c r="C133" s="220" t="s">
        <v>125</v>
      </c>
      <c r="D133" s="221">
        <v>0.91</v>
      </c>
    </row>
    <row r="134" spans="1:4" ht="50.1" customHeight="1" x14ac:dyDescent="0.2">
      <c r="A134" s="226">
        <v>94887</v>
      </c>
      <c r="B134" s="223" t="s">
        <v>259</v>
      </c>
      <c r="C134" s="220" t="s">
        <v>125</v>
      </c>
      <c r="D134" s="221">
        <v>84.46</v>
      </c>
    </row>
    <row r="135" spans="1:4" ht="50.1" customHeight="1" x14ac:dyDescent="0.2">
      <c r="A135" s="226">
        <v>94888</v>
      </c>
      <c r="B135" s="223" t="s">
        <v>260</v>
      </c>
      <c r="C135" s="220" t="s">
        <v>125</v>
      </c>
      <c r="D135" s="221">
        <v>1.57</v>
      </c>
    </row>
    <row r="136" spans="1:4" ht="50.1" customHeight="1" x14ac:dyDescent="0.2">
      <c r="A136" s="226">
        <v>94891</v>
      </c>
      <c r="B136" s="223" t="s">
        <v>261</v>
      </c>
      <c r="C136" s="220" t="s">
        <v>125</v>
      </c>
      <c r="D136" s="221">
        <v>497.75</v>
      </c>
    </row>
    <row r="137" spans="1:4" ht="50.1" customHeight="1" x14ac:dyDescent="0.2">
      <c r="A137" s="226">
        <v>94892</v>
      </c>
      <c r="B137" s="223" t="s">
        <v>262</v>
      </c>
      <c r="C137" s="220" t="s">
        <v>125</v>
      </c>
      <c r="D137" s="221">
        <v>21.07</v>
      </c>
    </row>
    <row r="138" spans="1:4" ht="50.1" customHeight="1" x14ac:dyDescent="0.2">
      <c r="A138" s="226">
        <v>94894</v>
      </c>
      <c r="B138" s="223" t="s">
        <v>263</v>
      </c>
      <c r="C138" s="220" t="s">
        <v>125</v>
      </c>
      <c r="D138" s="221">
        <v>24.47</v>
      </c>
    </row>
    <row r="139" spans="1:4" ht="50.1" customHeight="1" x14ac:dyDescent="0.2">
      <c r="A139" s="226">
        <v>94895</v>
      </c>
      <c r="B139" s="223" t="s">
        <v>264</v>
      </c>
      <c r="C139" s="220" t="s">
        <v>125</v>
      </c>
      <c r="D139" s="221">
        <v>752.56</v>
      </c>
    </row>
    <row r="140" spans="1:4" ht="50.1" customHeight="1" x14ac:dyDescent="0.2">
      <c r="A140" s="226">
        <v>94896</v>
      </c>
      <c r="B140" s="223" t="s">
        <v>265</v>
      </c>
      <c r="C140" s="220" t="s">
        <v>125</v>
      </c>
      <c r="D140" s="221">
        <v>29.55</v>
      </c>
    </row>
    <row r="141" spans="1:4" ht="50.1" customHeight="1" x14ac:dyDescent="0.2">
      <c r="A141" s="226">
        <v>94897</v>
      </c>
      <c r="B141" s="223" t="s">
        <v>266</v>
      </c>
      <c r="C141" s="220" t="s">
        <v>125</v>
      </c>
      <c r="D141" s="221">
        <v>1068.8599999999999</v>
      </c>
    </row>
    <row r="142" spans="1:4" ht="50.1" customHeight="1" x14ac:dyDescent="0.2">
      <c r="A142" s="226">
        <v>94898</v>
      </c>
      <c r="B142" s="223" t="s">
        <v>267</v>
      </c>
      <c r="C142" s="220" t="s">
        <v>125</v>
      </c>
      <c r="D142" s="221">
        <v>34.65</v>
      </c>
    </row>
    <row r="143" spans="1:4" ht="50.1" customHeight="1" x14ac:dyDescent="0.2">
      <c r="A143" s="226">
        <v>94900</v>
      </c>
      <c r="B143" s="223" t="s">
        <v>268</v>
      </c>
      <c r="C143" s="220" t="s">
        <v>125</v>
      </c>
      <c r="D143" s="221">
        <v>44.86</v>
      </c>
    </row>
    <row r="144" spans="1:4" ht="50.1" customHeight="1" x14ac:dyDescent="0.2">
      <c r="A144" s="226">
        <v>97121</v>
      </c>
      <c r="B144" s="223" t="s">
        <v>269</v>
      </c>
      <c r="C144" s="220" t="s">
        <v>125</v>
      </c>
      <c r="D144" s="221">
        <v>1.55</v>
      </c>
    </row>
    <row r="145" spans="1:4" ht="50.1" customHeight="1" x14ac:dyDescent="0.2">
      <c r="A145" s="226">
        <v>97122</v>
      </c>
      <c r="B145" s="223" t="s">
        <v>270</v>
      </c>
      <c r="C145" s="220" t="s">
        <v>125</v>
      </c>
      <c r="D145" s="221">
        <v>2.15</v>
      </c>
    </row>
    <row r="146" spans="1:4" ht="50.1" customHeight="1" x14ac:dyDescent="0.2">
      <c r="A146" s="226">
        <v>97123</v>
      </c>
      <c r="B146" s="223" t="s">
        <v>271</v>
      </c>
      <c r="C146" s="220" t="s">
        <v>125</v>
      </c>
      <c r="D146" s="221">
        <v>2.74</v>
      </c>
    </row>
    <row r="147" spans="1:4" ht="50.1" customHeight="1" x14ac:dyDescent="0.2">
      <c r="A147" s="226">
        <v>97124</v>
      </c>
      <c r="B147" s="223" t="s">
        <v>272</v>
      </c>
      <c r="C147" s="220" t="s">
        <v>125</v>
      </c>
      <c r="D147" s="221">
        <v>0.67</v>
      </c>
    </row>
    <row r="148" spans="1:4" ht="50.1" customHeight="1" x14ac:dyDescent="0.2">
      <c r="A148" s="226">
        <v>97125</v>
      </c>
      <c r="B148" s="223" t="s">
        <v>273</v>
      </c>
      <c r="C148" s="220" t="s">
        <v>125</v>
      </c>
      <c r="D148" s="221">
        <v>0.94</v>
      </c>
    </row>
    <row r="149" spans="1:4" ht="50.1" customHeight="1" x14ac:dyDescent="0.2">
      <c r="A149" s="226">
        <v>97126</v>
      </c>
      <c r="B149" s="223" t="s">
        <v>274</v>
      </c>
      <c r="C149" s="220" t="s">
        <v>125</v>
      </c>
      <c r="D149" s="221">
        <v>1.19</v>
      </c>
    </row>
    <row r="150" spans="1:4" ht="50.1" customHeight="1" x14ac:dyDescent="0.2">
      <c r="A150" s="226">
        <v>92833</v>
      </c>
      <c r="B150" s="223" t="s">
        <v>275</v>
      </c>
      <c r="C150" s="220" t="s">
        <v>125</v>
      </c>
      <c r="D150" s="221">
        <v>97.08</v>
      </c>
    </row>
    <row r="151" spans="1:4" ht="50.1" customHeight="1" x14ac:dyDescent="0.2">
      <c r="A151" s="226">
        <v>92834</v>
      </c>
      <c r="B151" s="223" t="s">
        <v>276</v>
      </c>
      <c r="C151" s="220" t="s">
        <v>125</v>
      </c>
      <c r="D151" s="221">
        <v>6.38</v>
      </c>
    </row>
    <row r="152" spans="1:4" ht="50.1" customHeight="1" x14ac:dyDescent="0.2">
      <c r="A152" s="226">
        <v>92835</v>
      </c>
      <c r="B152" s="223" t="s">
        <v>277</v>
      </c>
      <c r="C152" s="220" t="s">
        <v>125</v>
      </c>
      <c r="D152" s="221">
        <v>127.19</v>
      </c>
    </row>
    <row r="153" spans="1:4" ht="50.1" customHeight="1" x14ac:dyDescent="0.2">
      <c r="A153" s="226">
        <v>92836</v>
      </c>
      <c r="B153" s="223" t="s">
        <v>278</v>
      </c>
      <c r="C153" s="220" t="s">
        <v>125</v>
      </c>
      <c r="D153" s="221">
        <v>8.16</v>
      </c>
    </row>
    <row r="154" spans="1:4" ht="50.1" customHeight="1" x14ac:dyDescent="0.2">
      <c r="A154" s="226">
        <v>92837</v>
      </c>
      <c r="B154" s="223" t="s">
        <v>279</v>
      </c>
      <c r="C154" s="220" t="s">
        <v>125</v>
      </c>
      <c r="D154" s="221">
        <v>160.16999999999999</v>
      </c>
    </row>
    <row r="155" spans="1:4" ht="50.1" customHeight="1" x14ac:dyDescent="0.2">
      <c r="A155" s="226">
        <v>92838</v>
      </c>
      <c r="B155" s="223" t="s">
        <v>280</v>
      </c>
      <c r="C155" s="220" t="s">
        <v>125</v>
      </c>
      <c r="D155" s="221">
        <v>9.8000000000000007</v>
      </c>
    </row>
    <row r="156" spans="1:4" ht="50.1" customHeight="1" x14ac:dyDescent="0.2">
      <c r="A156" s="226">
        <v>92839</v>
      </c>
      <c r="B156" s="223" t="s">
        <v>281</v>
      </c>
      <c r="C156" s="220" t="s">
        <v>125</v>
      </c>
      <c r="D156" s="221">
        <v>209.21</v>
      </c>
    </row>
    <row r="157" spans="1:4" ht="50.1" customHeight="1" x14ac:dyDescent="0.2">
      <c r="A157" s="226">
        <v>92840</v>
      </c>
      <c r="B157" s="223" t="s">
        <v>282</v>
      </c>
      <c r="C157" s="220" t="s">
        <v>125</v>
      </c>
      <c r="D157" s="221">
        <v>11.61</v>
      </c>
    </row>
    <row r="158" spans="1:4" ht="50.1" customHeight="1" x14ac:dyDescent="0.2">
      <c r="A158" s="226">
        <v>92841</v>
      </c>
      <c r="B158" s="223" t="s">
        <v>283</v>
      </c>
      <c r="C158" s="220" t="s">
        <v>125</v>
      </c>
      <c r="D158" s="221">
        <v>236.51</v>
      </c>
    </row>
    <row r="159" spans="1:4" ht="50.1" customHeight="1" x14ac:dyDescent="0.2">
      <c r="A159" s="226">
        <v>92842</v>
      </c>
      <c r="B159" s="223" t="s">
        <v>284</v>
      </c>
      <c r="C159" s="220" t="s">
        <v>125</v>
      </c>
      <c r="D159" s="221">
        <v>13.27</v>
      </c>
    </row>
    <row r="160" spans="1:4" ht="50.1" customHeight="1" x14ac:dyDescent="0.2">
      <c r="A160" s="226">
        <v>92844</v>
      </c>
      <c r="B160" s="223" t="s">
        <v>285</v>
      </c>
      <c r="C160" s="220" t="s">
        <v>125</v>
      </c>
      <c r="D160" s="221">
        <v>15.06</v>
      </c>
    </row>
    <row r="161" spans="1:4" ht="50.1" customHeight="1" x14ac:dyDescent="0.2">
      <c r="A161" s="226">
        <v>92846</v>
      </c>
      <c r="B161" s="223" t="s">
        <v>286</v>
      </c>
      <c r="C161" s="220" t="s">
        <v>125</v>
      </c>
      <c r="D161" s="221">
        <v>16.7</v>
      </c>
    </row>
    <row r="162" spans="1:4" ht="50.1" customHeight="1" x14ac:dyDescent="0.2">
      <c r="A162" s="226">
        <v>92847</v>
      </c>
      <c r="B162" s="223" t="s">
        <v>287</v>
      </c>
      <c r="C162" s="220" t="s">
        <v>125</v>
      </c>
      <c r="D162" s="221">
        <v>408.79</v>
      </c>
    </row>
    <row r="163" spans="1:4" ht="50.1" customHeight="1" x14ac:dyDescent="0.2">
      <c r="A163" s="226">
        <v>92848</v>
      </c>
      <c r="B163" s="223" t="s">
        <v>288</v>
      </c>
      <c r="C163" s="220" t="s">
        <v>125</v>
      </c>
      <c r="D163" s="221">
        <v>18.54</v>
      </c>
    </row>
    <row r="164" spans="1:4" ht="50.1" customHeight="1" x14ac:dyDescent="0.2">
      <c r="A164" s="226">
        <v>92849</v>
      </c>
      <c r="B164" s="223" t="s">
        <v>289</v>
      </c>
      <c r="C164" s="220" t="s">
        <v>125</v>
      </c>
      <c r="D164" s="221">
        <v>103.37</v>
      </c>
    </row>
    <row r="165" spans="1:4" ht="50.1" customHeight="1" x14ac:dyDescent="0.2">
      <c r="A165" s="226">
        <v>92850</v>
      </c>
      <c r="B165" s="223" t="s">
        <v>290</v>
      </c>
      <c r="C165" s="220" t="s">
        <v>125</v>
      </c>
      <c r="D165" s="221">
        <v>12.09</v>
      </c>
    </row>
    <row r="166" spans="1:4" ht="50.1" customHeight="1" x14ac:dyDescent="0.2">
      <c r="A166" s="226">
        <v>92851</v>
      </c>
      <c r="B166" s="223" t="s">
        <v>291</v>
      </c>
      <c r="C166" s="220" t="s">
        <v>125</v>
      </c>
      <c r="D166" s="221">
        <v>135.03</v>
      </c>
    </row>
    <row r="167" spans="1:4" ht="50.1" customHeight="1" x14ac:dyDescent="0.2">
      <c r="A167" s="226">
        <v>92852</v>
      </c>
      <c r="B167" s="223" t="s">
        <v>292</v>
      </c>
      <c r="C167" s="220" t="s">
        <v>125</v>
      </c>
      <c r="D167" s="221">
        <v>15.27</v>
      </c>
    </row>
    <row r="168" spans="1:4" ht="50.1" customHeight="1" x14ac:dyDescent="0.2">
      <c r="A168" s="226">
        <v>92853</v>
      </c>
      <c r="B168" s="223" t="s">
        <v>293</v>
      </c>
      <c r="C168" s="220" t="s">
        <v>125</v>
      </c>
      <c r="D168" s="221">
        <v>169.86</v>
      </c>
    </row>
    <row r="169" spans="1:4" ht="50.1" customHeight="1" x14ac:dyDescent="0.2">
      <c r="A169" s="226">
        <v>92854</v>
      </c>
      <c r="B169" s="223" t="s">
        <v>294</v>
      </c>
      <c r="C169" s="220" t="s">
        <v>125</v>
      </c>
      <c r="D169" s="221">
        <v>18.600000000000001</v>
      </c>
    </row>
    <row r="170" spans="1:4" ht="50.1" customHeight="1" x14ac:dyDescent="0.2">
      <c r="A170" s="226">
        <v>92855</v>
      </c>
      <c r="B170" s="223" t="s">
        <v>295</v>
      </c>
      <c r="C170" s="220" t="s">
        <v>125</v>
      </c>
      <c r="D170" s="221">
        <v>220.59</v>
      </c>
    </row>
    <row r="171" spans="1:4" ht="50.1" customHeight="1" x14ac:dyDescent="0.2">
      <c r="A171" s="226">
        <v>92856</v>
      </c>
      <c r="B171" s="223" t="s">
        <v>296</v>
      </c>
      <c r="C171" s="220" t="s">
        <v>125</v>
      </c>
      <c r="D171" s="221">
        <v>21.93</v>
      </c>
    </row>
    <row r="172" spans="1:4" ht="50.1" customHeight="1" x14ac:dyDescent="0.2">
      <c r="A172" s="226">
        <v>92857</v>
      </c>
      <c r="B172" s="223" t="s">
        <v>297</v>
      </c>
      <c r="C172" s="220" t="s">
        <v>125</v>
      </c>
      <c r="D172" s="221">
        <v>249.56</v>
      </c>
    </row>
    <row r="173" spans="1:4" ht="50.1" customHeight="1" x14ac:dyDescent="0.2">
      <c r="A173" s="226">
        <v>92858</v>
      </c>
      <c r="B173" s="223" t="s">
        <v>298</v>
      </c>
      <c r="C173" s="220" t="s">
        <v>125</v>
      </c>
      <c r="D173" s="221">
        <v>25.11</v>
      </c>
    </row>
    <row r="174" spans="1:4" ht="50.1" customHeight="1" x14ac:dyDescent="0.2">
      <c r="A174" s="226">
        <v>92860</v>
      </c>
      <c r="B174" s="223" t="s">
        <v>299</v>
      </c>
      <c r="C174" s="220" t="s">
        <v>125</v>
      </c>
      <c r="D174" s="221">
        <v>28.49</v>
      </c>
    </row>
    <row r="175" spans="1:4" ht="50.1" customHeight="1" x14ac:dyDescent="0.2">
      <c r="A175" s="226">
        <v>92862</v>
      </c>
      <c r="B175" s="223" t="s">
        <v>300</v>
      </c>
      <c r="C175" s="220" t="s">
        <v>125</v>
      </c>
      <c r="D175" s="221">
        <v>31.79</v>
      </c>
    </row>
    <row r="176" spans="1:4" ht="50.1" customHeight="1" x14ac:dyDescent="0.2">
      <c r="A176" s="226">
        <v>92863</v>
      </c>
      <c r="B176" s="223" t="s">
        <v>301</v>
      </c>
      <c r="C176" s="220" t="s">
        <v>125</v>
      </c>
      <c r="D176" s="221">
        <v>427.07</v>
      </c>
    </row>
    <row r="177" spans="1:4" ht="50.1" customHeight="1" x14ac:dyDescent="0.2">
      <c r="A177" s="226">
        <v>92864</v>
      </c>
      <c r="B177" s="223" t="s">
        <v>302</v>
      </c>
      <c r="C177" s="220" t="s">
        <v>125</v>
      </c>
      <c r="D177" s="221">
        <v>35.130000000000003</v>
      </c>
    </row>
    <row r="178" spans="1:4" ht="50.1" customHeight="1" x14ac:dyDescent="0.2">
      <c r="A178" s="226">
        <v>92210</v>
      </c>
      <c r="B178" s="223" t="s">
        <v>303</v>
      </c>
      <c r="C178" s="220" t="s">
        <v>125</v>
      </c>
      <c r="D178" s="221">
        <v>85.16</v>
      </c>
    </row>
    <row r="179" spans="1:4" ht="50.1" customHeight="1" x14ac:dyDescent="0.2">
      <c r="A179" s="226">
        <v>92211</v>
      </c>
      <c r="B179" s="223" t="s">
        <v>304</v>
      </c>
      <c r="C179" s="220" t="s">
        <v>125</v>
      </c>
      <c r="D179" s="221">
        <v>108.61</v>
      </c>
    </row>
    <row r="180" spans="1:4" ht="50.1" customHeight="1" x14ac:dyDescent="0.2">
      <c r="A180" s="226">
        <v>92212</v>
      </c>
      <c r="B180" s="223" t="s">
        <v>305</v>
      </c>
      <c r="C180" s="220" t="s">
        <v>125</v>
      </c>
      <c r="D180" s="221">
        <v>137.71</v>
      </c>
    </row>
    <row r="181" spans="1:4" ht="50.1" customHeight="1" x14ac:dyDescent="0.2">
      <c r="A181" s="226">
        <v>92213</v>
      </c>
      <c r="B181" s="223" t="s">
        <v>306</v>
      </c>
      <c r="C181" s="220" t="s">
        <v>125</v>
      </c>
      <c r="D181" s="221">
        <v>180.14</v>
      </c>
    </row>
    <row r="182" spans="1:4" ht="50.1" customHeight="1" x14ac:dyDescent="0.2">
      <c r="A182" s="226">
        <v>92214</v>
      </c>
      <c r="B182" s="223" t="s">
        <v>307</v>
      </c>
      <c r="C182" s="220" t="s">
        <v>125</v>
      </c>
      <c r="D182" s="221">
        <v>205.61</v>
      </c>
    </row>
    <row r="183" spans="1:4" ht="50.1" customHeight="1" x14ac:dyDescent="0.2">
      <c r="A183" s="226">
        <v>92215</v>
      </c>
      <c r="B183" s="223" t="s">
        <v>308</v>
      </c>
      <c r="C183" s="220" t="s">
        <v>125</v>
      </c>
      <c r="D183" s="221">
        <v>247.15</v>
      </c>
    </row>
    <row r="184" spans="1:4" ht="50.1" customHeight="1" x14ac:dyDescent="0.2">
      <c r="A184" s="226">
        <v>92216</v>
      </c>
      <c r="B184" s="223" t="s">
        <v>309</v>
      </c>
      <c r="C184" s="220" t="s">
        <v>125</v>
      </c>
      <c r="D184" s="221">
        <v>277</v>
      </c>
    </row>
    <row r="185" spans="1:4" ht="50.1" customHeight="1" x14ac:dyDescent="0.2">
      <c r="A185" s="226">
        <v>92219</v>
      </c>
      <c r="B185" s="223" t="s">
        <v>310</v>
      </c>
      <c r="C185" s="220" t="s">
        <v>125</v>
      </c>
      <c r="D185" s="221">
        <v>92.28</v>
      </c>
    </row>
    <row r="186" spans="1:4" ht="50.1" customHeight="1" x14ac:dyDescent="0.2">
      <c r="A186" s="226">
        <v>92220</v>
      </c>
      <c r="B186" s="223" t="s">
        <v>311</v>
      </c>
      <c r="C186" s="220" t="s">
        <v>125</v>
      </c>
      <c r="D186" s="221">
        <v>117.41</v>
      </c>
    </row>
    <row r="187" spans="1:4" ht="50.1" customHeight="1" x14ac:dyDescent="0.2">
      <c r="A187" s="226">
        <v>92221</v>
      </c>
      <c r="B187" s="223" t="s">
        <v>312</v>
      </c>
      <c r="C187" s="220" t="s">
        <v>125</v>
      </c>
      <c r="D187" s="221">
        <v>148.03</v>
      </c>
    </row>
    <row r="188" spans="1:4" ht="50.1" customHeight="1" x14ac:dyDescent="0.2">
      <c r="A188" s="226">
        <v>92222</v>
      </c>
      <c r="B188" s="223" t="s">
        <v>313</v>
      </c>
      <c r="C188" s="220" t="s">
        <v>125</v>
      </c>
      <c r="D188" s="221">
        <v>192.12</v>
      </c>
    </row>
    <row r="189" spans="1:4" ht="50.1" customHeight="1" x14ac:dyDescent="0.2">
      <c r="A189" s="226">
        <v>92223</v>
      </c>
      <c r="B189" s="223" t="s">
        <v>314</v>
      </c>
      <c r="C189" s="220" t="s">
        <v>125</v>
      </c>
      <c r="D189" s="221">
        <v>219.04</v>
      </c>
    </row>
    <row r="190" spans="1:4" ht="50.1" customHeight="1" x14ac:dyDescent="0.2">
      <c r="A190" s="226">
        <v>92224</v>
      </c>
      <c r="B190" s="223" t="s">
        <v>315</v>
      </c>
      <c r="C190" s="220" t="s">
        <v>125</v>
      </c>
      <c r="D190" s="221">
        <v>262.06</v>
      </c>
    </row>
    <row r="191" spans="1:4" ht="50.1" customHeight="1" x14ac:dyDescent="0.2">
      <c r="A191" s="226">
        <v>92226</v>
      </c>
      <c r="B191" s="223" t="s">
        <v>316</v>
      </c>
      <c r="C191" s="220" t="s">
        <v>125</v>
      </c>
      <c r="D191" s="221">
        <v>293.66000000000003</v>
      </c>
    </row>
    <row r="192" spans="1:4" ht="50.1" customHeight="1" x14ac:dyDescent="0.2">
      <c r="A192" s="226">
        <v>92808</v>
      </c>
      <c r="B192" s="223" t="s">
        <v>317</v>
      </c>
      <c r="C192" s="220" t="s">
        <v>125</v>
      </c>
      <c r="D192" s="221">
        <v>28.75</v>
      </c>
    </row>
    <row r="193" spans="1:4" ht="50.1" customHeight="1" x14ac:dyDescent="0.2">
      <c r="A193" s="226">
        <v>92809</v>
      </c>
      <c r="B193" s="223" t="s">
        <v>318</v>
      </c>
      <c r="C193" s="220" t="s">
        <v>125</v>
      </c>
      <c r="D193" s="221">
        <v>36.82</v>
      </c>
    </row>
    <row r="194" spans="1:4" ht="50.1" customHeight="1" x14ac:dyDescent="0.2">
      <c r="A194" s="226">
        <v>92810</v>
      </c>
      <c r="B194" s="223" t="s">
        <v>319</v>
      </c>
      <c r="C194" s="220" t="s">
        <v>125</v>
      </c>
      <c r="D194" s="221">
        <v>44.78</v>
      </c>
    </row>
    <row r="195" spans="1:4" ht="50.1" customHeight="1" x14ac:dyDescent="0.2">
      <c r="A195" s="226">
        <v>92811</v>
      </c>
      <c r="B195" s="223" t="s">
        <v>320</v>
      </c>
      <c r="C195" s="220" t="s">
        <v>125</v>
      </c>
      <c r="D195" s="221">
        <v>53.25</v>
      </c>
    </row>
    <row r="196" spans="1:4" ht="50.1" customHeight="1" x14ac:dyDescent="0.2">
      <c r="A196" s="226">
        <v>92812</v>
      </c>
      <c r="B196" s="223" t="s">
        <v>321</v>
      </c>
      <c r="C196" s="220" t="s">
        <v>125</v>
      </c>
      <c r="D196" s="221">
        <v>61.59</v>
      </c>
    </row>
    <row r="197" spans="1:4" ht="50.1" customHeight="1" x14ac:dyDescent="0.2">
      <c r="A197" s="226">
        <v>92813</v>
      </c>
      <c r="B197" s="223" t="s">
        <v>322</v>
      </c>
      <c r="C197" s="220" t="s">
        <v>125</v>
      </c>
      <c r="D197" s="221">
        <v>71.180000000000007</v>
      </c>
    </row>
    <row r="198" spans="1:4" ht="50.1" customHeight="1" x14ac:dyDescent="0.2">
      <c r="A198" s="226">
        <v>92814</v>
      </c>
      <c r="B198" s="223" t="s">
        <v>323</v>
      </c>
      <c r="C198" s="220" t="s">
        <v>125</v>
      </c>
      <c r="D198" s="221">
        <v>81.180000000000007</v>
      </c>
    </row>
    <row r="199" spans="1:4" ht="50.1" customHeight="1" x14ac:dyDescent="0.2">
      <c r="A199" s="226">
        <v>92815</v>
      </c>
      <c r="B199" s="223" t="s">
        <v>324</v>
      </c>
      <c r="C199" s="220" t="s">
        <v>125</v>
      </c>
      <c r="D199" s="221">
        <v>92.48</v>
      </c>
    </row>
    <row r="200" spans="1:4" ht="50.1" customHeight="1" x14ac:dyDescent="0.2">
      <c r="A200" s="226">
        <v>92816</v>
      </c>
      <c r="B200" s="223" t="s">
        <v>325</v>
      </c>
      <c r="C200" s="220" t="s">
        <v>125</v>
      </c>
      <c r="D200" s="221">
        <v>377.23</v>
      </c>
    </row>
    <row r="201" spans="1:4" ht="50.1" customHeight="1" x14ac:dyDescent="0.2">
      <c r="A201" s="226">
        <v>92817</v>
      </c>
      <c r="B201" s="223" t="s">
        <v>326</v>
      </c>
      <c r="C201" s="220" t="s">
        <v>125</v>
      </c>
      <c r="D201" s="221">
        <v>115.73</v>
      </c>
    </row>
    <row r="202" spans="1:4" ht="50.1" customHeight="1" x14ac:dyDescent="0.2">
      <c r="A202" s="226">
        <v>92818</v>
      </c>
      <c r="B202" s="223" t="s">
        <v>327</v>
      </c>
      <c r="C202" s="220" t="s">
        <v>125</v>
      </c>
      <c r="D202" s="221">
        <v>544.74</v>
      </c>
    </row>
    <row r="203" spans="1:4" ht="50.1" customHeight="1" x14ac:dyDescent="0.2">
      <c r="A203" s="226">
        <v>92819</v>
      </c>
      <c r="B203" s="223" t="s">
        <v>328</v>
      </c>
      <c r="C203" s="220" t="s">
        <v>125</v>
      </c>
      <c r="D203" s="221">
        <v>155.77000000000001</v>
      </c>
    </row>
    <row r="204" spans="1:4" ht="50.1" customHeight="1" x14ac:dyDescent="0.2">
      <c r="A204" s="226">
        <v>92820</v>
      </c>
      <c r="B204" s="223" t="s">
        <v>329</v>
      </c>
      <c r="C204" s="220" t="s">
        <v>125</v>
      </c>
      <c r="D204" s="221">
        <v>34.31</v>
      </c>
    </row>
    <row r="205" spans="1:4" ht="50.1" customHeight="1" x14ac:dyDescent="0.2">
      <c r="A205" s="226">
        <v>92821</v>
      </c>
      <c r="B205" s="223" t="s">
        <v>330</v>
      </c>
      <c r="C205" s="220" t="s">
        <v>125</v>
      </c>
      <c r="D205" s="221">
        <v>43.94</v>
      </c>
    </row>
    <row r="206" spans="1:4" ht="50.1" customHeight="1" x14ac:dyDescent="0.2">
      <c r="A206" s="226">
        <v>92822</v>
      </c>
      <c r="B206" s="223" t="s">
        <v>331</v>
      </c>
      <c r="C206" s="220" t="s">
        <v>125</v>
      </c>
      <c r="D206" s="221">
        <v>53.58</v>
      </c>
    </row>
    <row r="207" spans="1:4" ht="50.1" customHeight="1" x14ac:dyDescent="0.2">
      <c r="A207" s="226">
        <v>92824</v>
      </c>
      <c r="B207" s="223" t="s">
        <v>332</v>
      </c>
      <c r="C207" s="220" t="s">
        <v>125</v>
      </c>
      <c r="D207" s="221">
        <v>63.57</v>
      </c>
    </row>
    <row r="208" spans="1:4" ht="50.1" customHeight="1" x14ac:dyDescent="0.2">
      <c r="A208" s="226">
        <v>92825</v>
      </c>
      <c r="B208" s="223" t="s">
        <v>333</v>
      </c>
      <c r="C208" s="220" t="s">
        <v>125</v>
      </c>
      <c r="D208" s="221">
        <v>73.569999999999993</v>
      </c>
    </row>
    <row r="209" spans="1:4" ht="50.1" customHeight="1" x14ac:dyDescent="0.2">
      <c r="A209" s="226">
        <v>92826</v>
      </c>
      <c r="B209" s="223" t="s">
        <v>334</v>
      </c>
      <c r="C209" s="220" t="s">
        <v>125</v>
      </c>
      <c r="D209" s="221">
        <v>84.61</v>
      </c>
    </row>
    <row r="210" spans="1:4" ht="50.1" customHeight="1" x14ac:dyDescent="0.2">
      <c r="A210" s="226">
        <v>92827</v>
      </c>
      <c r="B210" s="223" t="s">
        <v>335</v>
      </c>
      <c r="C210" s="220" t="s">
        <v>125</v>
      </c>
      <c r="D210" s="221">
        <v>96.09</v>
      </c>
    </row>
    <row r="211" spans="1:4" ht="50.1" customHeight="1" x14ac:dyDescent="0.2">
      <c r="A211" s="226">
        <v>92828</v>
      </c>
      <c r="B211" s="223" t="s">
        <v>336</v>
      </c>
      <c r="C211" s="220" t="s">
        <v>125</v>
      </c>
      <c r="D211" s="221">
        <v>109.14</v>
      </c>
    </row>
    <row r="212" spans="1:4" ht="50.1" customHeight="1" x14ac:dyDescent="0.2">
      <c r="A212" s="226">
        <v>92829</v>
      </c>
      <c r="B212" s="223" t="s">
        <v>337</v>
      </c>
      <c r="C212" s="220" t="s">
        <v>125</v>
      </c>
      <c r="D212" s="221">
        <v>396.9</v>
      </c>
    </row>
    <row r="213" spans="1:4" ht="50.1" customHeight="1" x14ac:dyDescent="0.2">
      <c r="A213" s="226">
        <v>92830</v>
      </c>
      <c r="B213" s="223" t="s">
        <v>338</v>
      </c>
      <c r="C213" s="220" t="s">
        <v>125</v>
      </c>
      <c r="D213" s="221">
        <v>135.4</v>
      </c>
    </row>
    <row r="214" spans="1:4" ht="50.1" customHeight="1" x14ac:dyDescent="0.2">
      <c r="A214" s="226">
        <v>92831</v>
      </c>
      <c r="B214" s="223" t="s">
        <v>339</v>
      </c>
      <c r="C214" s="220" t="s">
        <v>125</v>
      </c>
      <c r="D214" s="221">
        <v>568.98</v>
      </c>
    </row>
    <row r="215" spans="1:4" ht="50.1" customHeight="1" x14ac:dyDescent="0.2">
      <c r="A215" s="226">
        <v>92832</v>
      </c>
      <c r="B215" s="223" t="s">
        <v>340</v>
      </c>
      <c r="C215" s="220" t="s">
        <v>125</v>
      </c>
      <c r="D215" s="221">
        <v>180.01</v>
      </c>
    </row>
    <row r="216" spans="1:4" ht="50.1" customHeight="1" x14ac:dyDescent="0.2">
      <c r="A216" s="226">
        <v>95565</v>
      </c>
      <c r="B216" s="223" t="s">
        <v>341</v>
      </c>
      <c r="C216" s="220" t="s">
        <v>125</v>
      </c>
      <c r="D216" s="221">
        <v>77.39</v>
      </c>
    </row>
    <row r="217" spans="1:4" ht="50.1" customHeight="1" x14ac:dyDescent="0.2">
      <c r="A217" s="226">
        <v>95566</v>
      </c>
      <c r="B217" s="223" t="s">
        <v>342</v>
      </c>
      <c r="C217" s="220" t="s">
        <v>125</v>
      </c>
      <c r="D217" s="221">
        <v>83.52</v>
      </c>
    </row>
    <row r="218" spans="1:4" ht="50.1" customHeight="1" x14ac:dyDescent="0.2">
      <c r="A218" s="226">
        <v>95567</v>
      </c>
      <c r="B218" s="223" t="s">
        <v>343</v>
      </c>
      <c r="C218" s="220" t="s">
        <v>125</v>
      </c>
      <c r="D218" s="221">
        <v>61.95</v>
      </c>
    </row>
    <row r="219" spans="1:4" ht="50.1" customHeight="1" x14ac:dyDescent="0.2">
      <c r="A219" s="226">
        <v>95568</v>
      </c>
      <c r="B219" s="223" t="s">
        <v>344</v>
      </c>
      <c r="C219" s="220" t="s">
        <v>125</v>
      </c>
      <c r="D219" s="221">
        <v>80.540000000000006</v>
      </c>
    </row>
    <row r="220" spans="1:4" ht="50.1" customHeight="1" x14ac:dyDescent="0.2">
      <c r="A220" s="226">
        <v>95569</v>
      </c>
      <c r="B220" s="223" t="s">
        <v>345</v>
      </c>
      <c r="C220" s="220" t="s">
        <v>125</v>
      </c>
      <c r="D220" s="221">
        <v>107.28</v>
      </c>
    </row>
    <row r="221" spans="1:4" ht="50.1" customHeight="1" x14ac:dyDescent="0.2">
      <c r="A221" s="226">
        <v>95570</v>
      </c>
      <c r="B221" s="223" t="s">
        <v>346</v>
      </c>
      <c r="C221" s="220" t="s">
        <v>125</v>
      </c>
      <c r="D221" s="221">
        <v>68.08</v>
      </c>
    </row>
    <row r="222" spans="1:4" ht="50.1" customHeight="1" x14ac:dyDescent="0.2">
      <c r="A222" s="226">
        <v>95571</v>
      </c>
      <c r="B222" s="223" t="s">
        <v>347</v>
      </c>
      <c r="C222" s="220" t="s">
        <v>125</v>
      </c>
      <c r="D222" s="221">
        <v>88.39</v>
      </c>
    </row>
    <row r="223" spans="1:4" ht="50.1" customHeight="1" x14ac:dyDescent="0.2">
      <c r="A223" s="226">
        <v>95572</v>
      </c>
      <c r="B223" s="223" t="s">
        <v>348</v>
      </c>
      <c r="C223" s="220" t="s">
        <v>125</v>
      </c>
      <c r="D223" s="221">
        <v>116.97</v>
      </c>
    </row>
    <row r="224" spans="1:4" ht="50.1" customHeight="1" x14ac:dyDescent="0.2">
      <c r="A224" s="226">
        <v>73606</v>
      </c>
      <c r="B224" s="223" t="s">
        <v>349</v>
      </c>
      <c r="C224" s="220" t="s">
        <v>206</v>
      </c>
      <c r="D224" s="221">
        <v>105.57</v>
      </c>
    </row>
    <row r="225" spans="1:4" ht="50.1" customHeight="1" x14ac:dyDescent="0.2">
      <c r="A225" s="226">
        <v>73607</v>
      </c>
      <c r="B225" s="223" t="s">
        <v>350</v>
      </c>
      <c r="C225" s="220" t="s">
        <v>206</v>
      </c>
      <c r="D225" s="221">
        <v>70.38</v>
      </c>
    </row>
    <row r="226" spans="1:4" ht="50.1" customHeight="1" x14ac:dyDescent="0.2">
      <c r="A226" s="226">
        <v>83623</v>
      </c>
      <c r="B226" s="223" t="s">
        <v>351</v>
      </c>
      <c r="C226" s="220" t="s">
        <v>125</v>
      </c>
      <c r="D226" s="221">
        <v>234.8</v>
      </c>
    </row>
    <row r="227" spans="1:4" ht="50.1" customHeight="1" x14ac:dyDescent="0.2">
      <c r="A227" s="226">
        <v>83624</v>
      </c>
      <c r="B227" s="223" t="s">
        <v>352</v>
      </c>
      <c r="C227" s="220" t="s">
        <v>125</v>
      </c>
      <c r="D227" s="221">
        <v>165.26</v>
      </c>
    </row>
    <row r="228" spans="1:4" ht="50.1" customHeight="1" x14ac:dyDescent="0.2">
      <c r="A228" s="226">
        <v>83626</v>
      </c>
      <c r="B228" s="223" t="s">
        <v>353</v>
      </c>
      <c r="C228" s="220" t="s">
        <v>125</v>
      </c>
      <c r="D228" s="221">
        <v>130.5</v>
      </c>
    </row>
    <row r="229" spans="1:4" ht="50.1" customHeight="1" x14ac:dyDescent="0.2">
      <c r="A229" s="226">
        <v>83627</v>
      </c>
      <c r="B229" s="223" t="s">
        <v>354</v>
      </c>
      <c r="C229" s="220" t="s">
        <v>206</v>
      </c>
      <c r="D229" s="221">
        <v>443.09</v>
      </c>
    </row>
    <row r="230" spans="1:4" ht="50.1" customHeight="1" x14ac:dyDescent="0.2">
      <c r="A230" s="226">
        <v>83724</v>
      </c>
      <c r="B230" s="223" t="s">
        <v>355</v>
      </c>
      <c r="C230" s="220" t="s">
        <v>356</v>
      </c>
      <c r="D230" s="221">
        <v>1.78</v>
      </c>
    </row>
    <row r="231" spans="1:4" ht="50.1" customHeight="1" x14ac:dyDescent="0.2">
      <c r="A231" s="226">
        <v>83725</v>
      </c>
      <c r="B231" s="223" t="s">
        <v>357</v>
      </c>
      <c r="C231" s="220" t="s">
        <v>356</v>
      </c>
      <c r="D231" s="221">
        <v>1.06</v>
      </c>
    </row>
    <row r="232" spans="1:4" ht="50.1" customHeight="1" x14ac:dyDescent="0.2">
      <c r="A232" s="226">
        <v>83726</v>
      </c>
      <c r="B232" s="223" t="s">
        <v>358</v>
      </c>
      <c r="C232" s="220" t="s">
        <v>356</v>
      </c>
      <c r="D232" s="221">
        <v>0.8</v>
      </c>
    </row>
    <row r="233" spans="1:4" ht="50.1" customHeight="1" x14ac:dyDescent="0.2">
      <c r="A233" s="226">
        <v>97127</v>
      </c>
      <c r="B233" s="223" t="s">
        <v>359</v>
      </c>
      <c r="C233" s="220" t="s">
        <v>125</v>
      </c>
      <c r="D233" s="221">
        <v>3.92</v>
      </c>
    </row>
    <row r="234" spans="1:4" ht="50.1" customHeight="1" x14ac:dyDescent="0.2">
      <c r="A234" s="226">
        <v>97128</v>
      </c>
      <c r="B234" s="223" t="s">
        <v>360</v>
      </c>
      <c r="C234" s="220" t="s">
        <v>125</v>
      </c>
      <c r="D234" s="221">
        <v>7.9</v>
      </c>
    </row>
    <row r="235" spans="1:4" ht="50.1" customHeight="1" x14ac:dyDescent="0.2">
      <c r="A235" s="226">
        <v>97129</v>
      </c>
      <c r="B235" s="223" t="s">
        <v>361</v>
      </c>
      <c r="C235" s="220" t="s">
        <v>125</v>
      </c>
      <c r="D235" s="221">
        <v>9.74</v>
      </c>
    </row>
    <row r="236" spans="1:4" ht="50.1" customHeight="1" x14ac:dyDescent="0.2">
      <c r="A236" s="226">
        <v>97130</v>
      </c>
      <c r="B236" s="223" t="s">
        <v>362</v>
      </c>
      <c r="C236" s="220" t="s">
        <v>125</v>
      </c>
      <c r="D236" s="221">
        <v>11.55</v>
      </c>
    </row>
    <row r="237" spans="1:4" ht="50.1" customHeight="1" x14ac:dyDescent="0.2">
      <c r="A237" s="226">
        <v>97131</v>
      </c>
      <c r="B237" s="223" t="s">
        <v>363</v>
      </c>
      <c r="C237" s="220" t="s">
        <v>125</v>
      </c>
      <c r="D237" s="221">
        <v>13.37</v>
      </c>
    </row>
    <row r="238" spans="1:4" ht="50.1" customHeight="1" x14ac:dyDescent="0.2">
      <c r="A238" s="226">
        <v>97132</v>
      </c>
      <c r="B238" s="223" t="s">
        <v>364</v>
      </c>
      <c r="C238" s="220" t="s">
        <v>125</v>
      </c>
      <c r="D238" s="221">
        <v>15.17</v>
      </c>
    </row>
    <row r="239" spans="1:4" ht="50.1" customHeight="1" x14ac:dyDescent="0.2">
      <c r="A239" s="226">
        <v>97133</v>
      </c>
      <c r="B239" s="223" t="s">
        <v>365</v>
      </c>
      <c r="C239" s="220" t="s">
        <v>125</v>
      </c>
      <c r="D239" s="221">
        <v>18.82</v>
      </c>
    </row>
    <row r="240" spans="1:4" ht="50.1" customHeight="1" x14ac:dyDescent="0.2">
      <c r="A240" s="226">
        <v>97134</v>
      </c>
      <c r="B240" s="223" t="s">
        <v>366</v>
      </c>
      <c r="C240" s="220" t="s">
        <v>125</v>
      </c>
      <c r="D240" s="221">
        <v>1.72</v>
      </c>
    </row>
    <row r="241" spans="1:4" ht="50.1" customHeight="1" x14ac:dyDescent="0.2">
      <c r="A241" s="226">
        <v>97135</v>
      </c>
      <c r="B241" s="223" t="s">
        <v>367</v>
      </c>
      <c r="C241" s="220" t="s">
        <v>125</v>
      </c>
      <c r="D241" s="221">
        <v>3.92</v>
      </c>
    </row>
    <row r="242" spans="1:4" ht="50.1" customHeight="1" x14ac:dyDescent="0.2">
      <c r="A242" s="226">
        <v>97136</v>
      </c>
      <c r="B242" s="223" t="s">
        <v>368</v>
      </c>
      <c r="C242" s="220" t="s">
        <v>125</v>
      </c>
      <c r="D242" s="221">
        <v>4.83</v>
      </c>
    </row>
    <row r="243" spans="1:4" ht="50.1" customHeight="1" x14ac:dyDescent="0.2">
      <c r="A243" s="226">
        <v>97137</v>
      </c>
      <c r="B243" s="223" t="s">
        <v>369</v>
      </c>
      <c r="C243" s="220" t="s">
        <v>125</v>
      </c>
      <c r="D243" s="221">
        <v>5.73</v>
      </c>
    </row>
    <row r="244" spans="1:4" ht="50.1" customHeight="1" x14ac:dyDescent="0.2">
      <c r="A244" s="226">
        <v>97138</v>
      </c>
      <c r="B244" s="223" t="s">
        <v>370</v>
      </c>
      <c r="C244" s="220" t="s">
        <v>125</v>
      </c>
      <c r="D244" s="221">
        <v>6.63</v>
      </c>
    </row>
    <row r="245" spans="1:4" ht="50.1" customHeight="1" x14ac:dyDescent="0.2">
      <c r="A245" s="226">
        <v>97139</v>
      </c>
      <c r="B245" s="223" t="s">
        <v>371</v>
      </c>
      <c r="C245" s="220" t="s">
        <v>125</v>
      </c>
      <c r="D245" s="221">
        <v>7.53</v>
      </c>
    </row>
    <row r="246" spans="1:4" ht="50.1" customHeight="1" x14ac:dyDescent="0.2">
      <c r="A246" s="226">
        <v>97140</v>
      </c>
      <c r="B246" s="223" t="s">
        <v>372</v>
      </c>
      <c r="C246" s="220" t="s">
        <v>125</v>
      </c>
      <c r="D246" s="221">
        <v>9.35</v>
      </c>
    </row>
    <row r="247" spans="1:4" ht="50.1" customHeight="1" x14ac:dyDescent="0.2">
      <c r="A247" s="226">
        <v>83520</v>
      </c>
      <c r="B247" s="223" t="s">
        <v>373</v>
      </c>
      <c r="C247" s="220" t="s">
        <v>206</v>
      </c>
      <c r="D247" s="221">
        <v>100.94</v>
      </c>
    </row>
    <row r="248" spans="1:4" ht="50.1" customHeight="1" x14ac:dyDescent="0.2">
      <c r="A248" s="226">
        <v>83531</v>
      </c>
      <c r="B248" s="223" t="s">
        <v>374</v>
      </c>
      <c r="C248" s="220" t="s">
        <v>206</v>
      </c>
      <c r="D248" s="221">
        <v>281.67</v>
      </c>
    </row>
    <row r="249" spans="1:4" ht="50.1" customHeight="1" x14ac:dyDescent="0.2">
      <c r="A249" s="226">
        <v>83535</v>
      </c>
      <c r="B249" s="223" t="s">
        <v>375</v>
      </c>
      <c r="C249" s="220" t="s">
        <v>206</v>
      </c>
      <c r="D249" s="221">
        <v>232.89</v>
      </c>
    </row>
    <row r="250" spans="1:4" ht="50.1" customHeight="1" x14ac:dyDescent="0.2">
      <c r="A250" s="226" t="s">
        <v>376</v>
      </c>
      <c r="B250" s="223" t="s">
        <v>377</v>
      </c>
      <c r="C250" s="220" t="s">
        <v>206</v>
      </c>
      <c r="D250" s="221">
        <v>68.61</v>
      </c>
    </row>
    <row r="251" spans="1:4" ht="50.1" customHeight="1" x14ac:dyDescent="0.2">
      <c r="A251" s="226" t="s">
        <v>378</v>
      </c>
      <c r="B251" s="223" t="s">
        <v>379</v>
      </c>
      <c r="C251" s="220" t="s">
        <v>206</v>
      </c>
      <c r="D251" s="221">
        <v>95.44</v>
      </c>
    </row>
    <row r="252" spans="1:4" ht="50.1" customHeight="1" x14ac:dyDescent="0.2">
      <c r="A252" s="226" t="s">
        <v>380</v>
      </c>
      <c r="B252" s="223" t="s">
        <v>381</v>
      </c>
      <c r="C252" s="220" t="s">
        <v>206</v>
      </c>
      <c r="D252" s="221">
        <v>119.32</v>
      </c>
    </row>
    <row r="253" spans="1:4" ht="50.1" customHeight="1" x14ac:dyDescent="0.2">
      <c r="A253" s="226" t="s">
        <v>382</v>
      </c>
      <c r="B253" s="223" t="s">
        <v>383</v>
      </c>
      <c r="C253" s="220" t="s">
        <v>206</v>
      </c>
      <c r="D253" s="221">
        <v>471.08</v>
      </c>
    </row>
    <row r="254" spans="1:4" ht="50.1" customHeight="1" x14ac:dyDescent="0.2">
      <c r="A254" s="226" t="s">
        <v>384</v>
      </c>
      <c r="B254" s="223" t="s">
        <v>385</v>
      </c>
      <c r="C254" s="220" t="s">
        <v>206</v>
      </c>
      <c r="D254" s="221">
        <v>549.6</v>
      </c>
    </row>
    <row r="255" spans="1:4" ht="50.1" customHeight="1" x14ac:dyDescent="0.2">
      <c r="A255" s="226" t="s">
        <v>386</v>
      </c>
      <c r="B255" s="223" t="s">
        <v>387</v>
      </c>
      <c r="C255" s="220" t="s">
        <v>206</v>
      </c>
      <c r="D255" s="221">
        <v>667.37</v>
      </c>
    </row>
    <row r="256" spans="1:4" ht="50.1" customHeight="1" x14ac:dyDescent="0.2">
      <c r="A256" s="226" t="s">
        <v>388</v>
      </c>
      <c r="B256" s="223" t="s">
        <v>389</v>
      </c>
      <c r="C256" s="220" t="s">
        <v>206</v>
      </c>
      <c r="D256" s="221">
        <v>745.89</v>
      </c>
    </row>
    <row r="257" spans="1:4" ht="50.1" customHeight="1" x14ac:dyDescent="0.2">
      <c r="A257" s="226" t="s">
        <v>390</v>
      </c>
      <c r="B257" s="223" t="s">
        <v>391</v>
      </c>
      <c r="C257" s="220" t="s">
        <v>206</v>
      </c>
      <c r="D257" s="221">
        <v>785.16</v>
      </c>
    </row>
    <row r="258" spans="1:4" ht="50.1" customHeight="1" x14ac:dyDescent="0.2">
      <c r="A258" s="226" t="s">
        <v>392</v>
      </c>
      <c r="B258" s="223" t="s">
        <v>393</v>
      </c>
      <c r="C258" s="220" t="s">
        <v>206</v>
      </c>
      <c r="D258" s="221">
        <v>863.66</v>
      </c>
    </row>
    <row r="259" spans="1:4" ht="50.1" customHeight="1" x14ac:dyDescent="0.2">
      <c r="A259" s="226" t="s">
        <v>394</v>
      </c>
      <c r="B259" s="223" t="s">
        <v>395</v>
      </c>
      <c r="C259" s="220" t="s">
        <v>206</v>
      </c>
      <c r="D259" s="221">
        <v>902.92</v>
      </c>
    </row>
    <row r="260" spans="1:4" ht="50.1" customHeight="1" x14ac:dyDescent="0.2">
      <c r="A260" s="226" t="s">
        <v>396</v>
      </c>
      <c r="B260" s="223" t="s">
        <v>397</v>
      </c>
      <c r="C260" s="220" t="s">
        <v>206</v>
      </c>
      <c r="D260" s="221">
        <v>981.45</v>
      </c>
    </row>
    <row r="261" spans="1:4" ht="50.1" customHeight="1" x14ac:dyDescent="0.2">
      <c r="A261" s="226" t="s">
        <v>398</v>
      </c>
      <c r="B261" s="223" t="s">
        <v>399</v>
      </c>
      <c r="C261" s="220" t="s">
        <v>206</v>
      </c>
      <c r="D261" s="221">
        <v>1059.95</v>
      </c>
    </row>
    <row r="262" spans="1:4" ht="50.1" customHeight="1" x14ac:dyDescent="0.2">
      <c r="A262" s="226" t="s">
        <v>400</v>
      </c>
      <c r="B262" s="223" t="s">
        <v>401</v>
      </c>
      <c r="C262" s="220" t="s">
        <v>206</v>
      </c>
      <c r="D262" s="221">
        <v>1174.08</v>
      </c>
    </row>
    <row r="263" spans="1:4" ht="50.1" customHeight="1" x14ac:dyDescent="0.2">
      <c r="A263" s="226" t="s">
        <v>402</v>
      </c>
      <c r="B263" s="223" t="s">
        <v>403</v>
      </c>
      <c r="C263" s="220" t="s">
        <v>206</v>
      </c>
      <c r="D263" s="221">
        <v>1174.08</v>
      </c>
    </row>
    <row r="264" spans="1:4" ht="50.1" customHeight="1" x14ac:dyDescent="0.2">
      <c r="A264" s="226" t="s">
        <v>404</v>
      </c>
      <c r="B264" s="223" t="s">
        <v>405</v>
      </c>
      <c r="C264" s="220" t="s">
        <v>206</v>
      </c>
      <c r="D264" s="221">
        <v>1188.67</v>
      </c>
    </row>
    <row r="265" spans="1:4" ht="50.1" customHeight="1" x14ac:dyDescent="0.2">
      <c r="A265" s="226" t="s">
        <v>406</v>
      </c>
      <c r="B265" s="223" t="s">
        <v>407</v>
      </c>
      <c r="C265" s="220" t="s">
        <v>206</v>
      </c>
      <c r="D265" s="221">
        <v>1341.81</v>
      </c>
    </row>
    <row r="266" spans="1:4" ht="50.1" customHeight="1" x14ac:dyDescent="0.2">
      <c r="A266" s="226" t="s">
        <v>408</v>
      </c>
      <c r="B266" s="223" t="s">
        <v>409</v>
      </c>
      <c r="C266" s="220" t="s">
        <v>206</v>
      </c>
      <c r="D266" s="221">
        <v>29.8</v>
      </c>
    </row>
    <row r="267" spans="1:4" ht="50.1" customHeight="1" x14ac:dyDescent="0.2">
      <c r="A267" s="226" t="s">
        <v>410</v>
      </c>
      <c r="B267" s="223" t="s">
        <v>411</v>
      </c>
      <c r="C267" s="220" t="s">
        <v>206</v>
      </c>
      <c r="D267" s="221">
        <v>35.78</v>
      </c>
    </row>
    <row r="268" spans="1:4" ht="50.1" customHeight="1" x14ac:dyDescent="0.2">
      <c r="A268" s="226" t="s">
        <v>412</v>
      </c>
      <c r="B268" s="223" t="s">
        <v>413</v>
      </c>
      <c r="C268" s="220" t="s">
        <v>206</v>
      </c>
      <c r="D268" s="221">
        <v>40.56</v>
      </c>
    </row>
    <row r="269" spans="1:4" ht="50.1" customHeight="1" x14ac:dyDescent="0.2">
      <c r="A269" s="226" t="s">
        <v>414</v>
      </c>
      <c r="B269" s="223" t="s">
        <v>415</v>
      </c>
      <c r="C269" s="220" t="s">
        <v>206</v>
      </c>
      <c r="D269" s="221">
        <v>172.72</v>
      </c>
    </row>
    <row r="270" spans="1:4" ht="50.1" customHeight="1" x14ac:dyDescent="0.2">
      <c r="A270" s="226" t="s">
        <v>416</v>
      </c>
      <c r="B270" s="223" t="s">
        <v>417</v>
      </c>
      <c r="C270" s="220" t="s">
        <v>206</v>
      </c>
      <c r="D270" s="221">
        <v>223.76</v>
      </c>
    </row>
    <row r="271" spans="1:4" ht="50.1" customHeight="1" x14ac:dyDescent="0.2">
      <c r="A271" s="226" t="s">
        <v>418</v>
      </c>
      <c r="B271" s="223" t="s">
        <v>419</v>
      </c>
      <c r="C271" s="220" t="s">
        <v>206</v>
      </c>
      <c r="D271" s="221">
        <v>263.02</v>
      </c>
    </row>
    <row r="272" spans="1:4" ht="50.1" customHeight="1" x14ac:dyDescent="0.2">
      <c r="A272" s="226" t="s">
        <v>420</v>
      </c>
      <c r="B272" s="223" t="s">
        <v>421</v>
      </c>
      <c r="C272" s="220" t="s">
        <v>206</v>
      </c>
      <c r="D272" s="221">
        <v>286.57</v>
      </c>
    </row>
    <row r="273" spans="1:4" ht="50.1" customHeight="1" x14ac:dyDescent="0.2">
      <c r="A273" s="226" t="s">
        <v>422</v>
      </c>
      <c r="B273" s="223" t="s">
        <v>423</v>
      </c>
      <c r="C273" s="220" t="s">
        <v>206</v>
      </c>
      <c r="D273" s="221">
        <v>314.05</v>
      </c>
    </row>
    <row r="274" spans="1:4" ht="50.1" customHeight="1" x14ac:dyDescent="0.2">
      <c r="A274" s="226" t="s">
        <v>424</v>
      </c>
      <c r="B274" s="223" t="s">
        <v>425</v>
      </c>
      <c r="C274" s="220" t="s">
        <v>206</v>
      </c>
      <c r="D274" s="221">
        <v>345.46</v>
      </c>
    </row>
    <row r="275" spans="1:4" ht="50.1" customHeight="1" x14ac:dyDescent="0.2">
      <c r="A275" s="226" t="s">
        <v>426</v>
      </c>
      <c r="B275" s="223" t="s">
        <v>427</v>
      </c>
      <c r="C275" s="220" t="s">
        <v>206</v>
      </c>
      <c r="D275" s="221">
        <v>372.94</v>
      </c>
    </row>
    <row r="276" spans="1:4" ht="50.1" customHeight="1" x14ac:dyDescent="0.2">
      <c r="A276" s="226" t="s">
        <v>428</v>
      </c>
      <c r="B276" s="223" t="s">
        <v>429</v>
      </c>
      <c r="C276" s="220" t="s">
        <v>206</v>
      </c>
      <c r="D276" s="221">
        <v>392.58</v>
      </c>
    </row>
    <row r="277" spans="1:4" ht="50.1" customHeight="1" x14ac:dyDescent="0.2">
      <c r="A277" s="226" t="s">
        <v>430</v>
      </c>
      <c r="B277" s="223" t="s">
        <v>431</v>
      </c>
      <c r="C277" s="220" t="s">
        <v>206</v>
      </c>
      <c r="D277" s="221">
        <v>447.53</v>
      </c>
    </row>
    <row r="278" spans="1:4" ht="50.1" customHeight="1" x14ac:dyDescent="0.2">
      <c r="A278" s="226">
        <v>92235</v>
      </c>
      <c r="B278" s="223" t="s">
        <v>432</v>
      </c>
      <c r="C278" s="220" t="s">
        <v>433</v>
      </c>
      <c r="D278" s="221">
        <v>53.38</v>
      </c>
    </row>
    <row r="279" spans="1:4" ht="50.1" customHeight="1" x14ac:dyDescent="0.2">
      <c r="A279" s="226">
        <v>93206</v>
      </c>
      <c r="B279" s="223" t="s">
        <v>434</v>
      </c>
      <c r="C279" s="220" t="s">
        <v>433</v>
      </c>
      <c r="D279" s="221">
        <v>714.05</v>
      </c>
    </row>
    <row r="280" spans="1:4" ht="50.1" customHeight="1" x14ac:dyDescent="0.2">
      <c r="A280" s="226">
        <v>93207</v>
      </c>
      <c r="B280" s="223" t="s">
        <v>435</v>
      </c>
      <c r="C280" s="220" t="s">
        <v>433</v>
      </c>
      <c r="D280" s="221">
        <v>664.4</v>
      </c>
    </row>
    <row r="281" spans="1:4" ht="50.1" customHeight="1" x14ac:dyDescent="0.2">
      <c r="A281" s="226">
        <v>93208</v>
      </c>
      <c r="B281" s="223" t="s">
        <v>436</v>
      </c>
      <c r="C281" s="220" t="s">
        <v>433</v>
      </c>
      <c r="D281" s="221">
        <v>543.05999999999995</v>
      </c>
    </row>
    <row r="282" spans="1:4" ht="50.1" customHeight="1" x14ac:dyDescent="0.2">
      <c r="A282" s="226">
        <v>93209</v>
      </c>
      <c r="B282" s="223" t="s">
        <v>437</v>
      </c>
      <c r="C282" s="220" t="s">
        <v>433</v>
      </c>
      <c r="D282" s="221">
        <v>596.76</v>
      </c>
    </row>
    <row r="283" spans="1:4" ht="50.1" customHeight="1" x14ac:dyDescent="0.2">
      <c r="A283" s="226">
        <v>93210</v>
      </c>
      <c r="B283" s="223" t="s">
        <v>438</v>
      </c>
      <c r="C283" s="220" t="s">
        <v>433</v>
      </c>
      <c r="D283" s="221">
        <v>381.63</v>
      </c>
    </row>
    <row r="284" spans="1:4" ht="50.1" customHeight="1" x14ac:dyDescent="0.2">
      <c r="A284" s="226">
        <v>93211</v>
      </c>
      <c r="B284" s="223" t="s">
        <v>439</v>
      </c>
      <c r="C284" s="220" t="s">
        <v>433</v>
      </c>
      <c r="D284" s="221">
        <v>385.23</v>
      </c>
    </row>
    <row r="285" spans="1:4" ht="50.1" customHeight="1" x14ac:dyDescent="0.2">
      <c r="A285" s="226">
        <v>93212</v>
      </c>
      <c r="B285" s="223" t="s">
        <v>440</v>
      </c>
      <c r="C285" s="220" t="s">
        <v>433</v>
      </c>
      <c r="D285" s="221">
        <v>623.30999999999995</v>
      </c>
    </row>
    <row r="286" spans="1:4" ht="50.1" customHeight="1" x14ac:dyDescent="0.2">
      <c r="A286" s="226">
        <v>93213</v>
      </c>
      <c r="B286" s="223" t="s">
        <v>441</v>
      </c>
      <c r="C286" s="220" t="s">
        <v>433</v>
      </c>
      <c r="D286" s="221">
        <v>670.44</v>
      </c>
    </row>
    <row r="287" spans="1:4" ht="50.1" customHeight="1" x14ac:dyDescent="0.2">
      <c r="A287" s="226">
        <v>93214</v>
      </c>
      <c r="B287" s="223" t="s">
        <v>442</v>
      </c>
      <c r="C287" s="220" t="s">
        <v>206</v>
      </c>
      <c r="D287" s="221">
        <v>3647.16</v>
      </c>
    </row>
    <row r="288" spans="1:4" ht="50.1" customHeight="1" x14ac:dyDescent="0.2">
      <c r="A288" s="226">
        <v>93243</v>
      </c>
      <c r="B288" s="223" t="s">
        <v>443</v>
      </c>
      <c r="C288" s="220" t="s">
        <v>206</v>
      </c>
      <c r="D288" s="221">
        <v>5485.26</v>
      </c>
    </row>
    <row r="289" spans="1:4" ht="50.1" customHeight="1" x14ac:dyDescent="0.2">
      <c r="A289" s="226">
        <v>93582</v>
      </c>
      <c r="B289" s="223" t="s">
        <v>444</v>
      </c>
      <c r="C289" s="220" t="s">
        <v>433</v>
      </c>
      <c r="D289" s="221">
        <v>183.67</v>
      </c>
    </row>
    <row r="290" spans="1:4" ht="50.1" customHeight="1" x14ac:dyDescent="0.2">
      <c r="A290" s="226">
        <v>93583</v>
      </c>
      <c r="B290" s="223" t="s">
        <v>445</v>
      </c>
      <c r="C290" s="220" t="s">
        <v>433</v>
      </c>
      <c r="D290" s="221">
        <v>307.83</v>
      </c>
    </row>
    <row r="291" spans="1:4" ht="50.1" customHeight="1" x14ac:dyDescent="0.2">
      <c r="A291" s="226">
        <v>93584</v>
      </c>
      <c r="B291" s="223" t="s">
        <v>446</v>
      </c>
      <c r="C291" s="220" t="s">
        <v>433</v>
      </c>
      <c r="D291" s="221">
        <v>518.76</v>
      </c>
    </row>
    <row r="292" spans="1:4" ht="50.1" customHeight="1" x14ac:dyDescent="0.2">
      <c r="A292" s="226">
        <v>93585</v>
      </c>
      <c r="B292" s="223" t="s">
        <v>447</v>
      </c>
      <c r="C292" s="220" t="s">
        <v>433</v>
      </c>
      <c r="D292" s="221">
        <v>661.06</v>
      </c>
    </row>
    <row r="293" spans="1:4" ht="50.1" customHeight="1" x14ac:dyDescent="0.2">
      <c r="A293" s="226">
        <v>98441</v>
      </c>
      <c r="B293" s="223" t="s">
        <v>448</v>
      </c>
      <c r="C293" s="220" t="s">
        <v>433</v>
      </c>
      <c r="D293" s="221">
        <v>78.78</v>
      </c>
    </row>
    <row r="294" spans="1:4" ht="50.1" customHeight="1" x14ac:dyDescent="0.2">
      <c r="A294" s="226">
        <v>98442</v>
      </c>
      <c r="B294" s="223" t="s">
        <v>449</v>
      </c>
      <c r="C294" s="220" t="s">
        <v>433</v>
      </c>
      <c r="D294" s="221">
        <v>80.900000000000006</v>
      </c>
    </row>
    <row r="295" spans="1:4" ht="50.1" customHeight="1" x14ac:dyDescent="0.2">
      <c r="A295" s="226">
        <v>98443</v>
      </c>
      <c r="B295" s="223" t="s">
        <v>450</v>
      </c>
      <c r="C295" s="220" t="s">
        <v>433</v>
      </c>
      <c r="D295" s="221">
        <v>68.290000000000006</v>
      </c>
    </row>
    <row r="296" spans="1:4" ht="50.1" customHeight="1" x14ac:dyDescent="0.2">
      <c r="A296" s="226">
        <v>98444</v>
      </c>
      <c r="B296" s="223" t="s">
        <v>451</v>
      </c>
      <c r="C296" s="220" t="s">
        <v>433</v>
      </c>
      <c r="D296" s="221">
        <v>69.8</v>
      </c>
    </row>
    <row r="297" spans="1:4" ht="50.1" customHeight="1" x14ac:dyDescent="0.2">
      <c r="A297" s="226">
        <v>98445</v>
      </c>
      <c r="B297" s="223" t="s">
        <v>452</v>
      </c>
      <c r="C297" s="220" t="s">
        <v>433</v>
      </c>
      <c r="D297" s="221">
        <v>94.22</v>
      </c>
    </row>
    <row r="298" spans="1:4" ht="50.1" customHeight="1" x14ac:dyDescent="0.2">
      <c r="A298" s="226">
        <v>98446</v>
      </c>
      <c r="B298" s="223" t="s">
        <v>453</v>
      </c>
      <c r="C298" s="220" t="s">
        <v>433</v>
      </c>
      <c r="D298" s="221">
        <v>121.17</v>
      </c>
    </row>
    <row r="299" spans="1:4" ht="50.1" customHeight="1" x14ac:dyDescent="0.2">
      <c r="A299" s="226">
        <v>98447</v>
      </c>
      <c r="B299" s="223" t="s">
        <v>454</v>
      </c>
      <c r="C299" s="220" t="s">
        <v>433</v>
      </c>
      <c r="D299" s="221">
        <v>79.72</v>
      </c>
    </row>
    <row r="300" spans="1:4" ht="50.1" customHeight="1" x14ac:dyDescent="0.2">
      <c r="A300" s="226">
        <v>98448</v>
      </c>
      <c r="B300" s="223" t="s">
        <v>455</v>
      </c>
      <c r="C300" s="220" t="s">
        <v>433</v>
      </c>
      <c r="D300" s="221">
        <v>100.37</v>
      </c>
    </row>
    <row r="301" spans="1:4" ht="50.1" customHeight="1" x14ac:dyDescent="0.2">
      <c r="A301" s="226">
        <v>98449</v>
      </c>
      <c r="B301" s="223" t="s">
        <v>456</v>
      </c>
      <c r="C301" s="220" t="s">
        <v>433</v>
      </c>
      <c r="D301" s="221">
        <v>99.66</v>
      </c>
    </row>
    <row r="302" spans="1:4" ht="50.1" customHeight="1" x14ac:dyDescent="0.2">
      <c r="A302" s="226">
        <v>98450</v>
      </c>
      <c r="B302" s="223" t="s">
        <v>457</v>
      </c>
      <c r="C302" s="220" t="s">
        <v>433</v>
      </c>
      <c r="D302" s="221">
        <v>102.78</v>
      </c>
    </row>
    <row r="303" spans="1:4" ht="50.1" customHeight="1" x14ac:dyDescent="0.2">
      <c r="A303" s="226">
        <v>98451</v>
      </c>
      <c r="B303" s="223" t="s">
        <v>458</v>
      </c>
      <c r="C303" s="220" t="s">
        <v>433</v>
      </c>
      <c r="D303" s="221">
        <v>87.3</v>
      </c>
    </row>
    <row r="304" spans="1:4" ht="50.1" customHeight="1" x14ac:dyDescent="0.2">
      <c r="A304" s="226">
        <v>98452</v>
      </c>
      <c r="B304" s="223" t="s">
        <v>459</v>
      </c>
      <c r="C304" s="220" t="s">
        <v>433</v>
      </c>
      <c r="D304" s="221">
        <v>89.19</v>
      </c>
    </row>
    <row r="305" spans="1:4" ht="50.1" customHeight="1" x14ac:dyDescent="0.2">
      <c r="A305" s="226">
        <v>98453</v>
      </c>
      <c r="B305" s="223" t="s">
        <v>460</v>
      </c>
      <c r="C305" s="220" t="s">
        <v>433</v>
      </c>
      <c r="D305" s="221">
        <v>118.87</v>
      </c>
    </row>
    <row r="306" spans="1:4" ht="50.1" customHeight="1" x14ac:dyDescent="0.2">
      <c r="A306" s="226">
        <v>98454</v>
      </c>
      <c r="B306" s="223" t="s">
        <v>461</v>
      </c>
      <c r="C306" s="220" t="s">
        <v>433</v>
      </c>
      <c r="D306" s="221">
        <v>154.9</v>
      </c>
    </row>
    <row r="307" spans="1:4" ht="50.1" customHeight="1" x14ac:dyDescent="0.2">
      <c r="A307" s="226">
        <v>98455</v>
      </c>
      <c r="B307" s="223" t="s">
        <v>462</v>
      </c>
      <c r="C307" s="220" t="s">
        <v>433</v>
      </c>
      <c r="D307" s="221">
        <v>102.51</v>
      </c>
    </row>
    <row r="308" spans="1:4" ht="50.1" customHeight="1" x14ac:dyDescent="0.2">
      <c r="A308" s="226">
        <v>98456</v>
      </c>
      <c r="B308" s="223" t="s">
        <v>463</v>
      </c>
      <c r="C308" s="220" t="s">
        <v>433</v>
      </c>
      <c r="D308" s="221">
        <v>131.63</v>
      </c>
    </row>
    <row r="309" spans="1:4" ht="50.1" customHeight="1" x14ac:dyDescent="0.2">
      <c r="A309" s="226">
        <v>98458</v>
      </c>
      <c r="B309" s="223" t="s">
        <v>464</v>
      </c>
      <c r="C309" s="220" t="s">
        <v>433</v>
      </c>
      <c r="D309" s="221">
        <v>74.97</v>
      </c>
    </row>
    <row r="310" spans="1:4" ht="50.1" customHeight="1" x14ac:dyDescent="0.2">
      <c r="A310" s="226">
        <v>98459</v>
      </c>
      <c r="B310" s="223" t="s">
        <v>465</v>
      </c>
      <c r="C310" s="220" t="s">
        <v>433</v>
      </c>
      <c r="D310" s="221">
        <v>75.72</v>
      </c>
    </row>
    <row r="311" spans="1:4" ht="50.1" customHeight="1" x14ac:dyDescent="0.2">
      <c r="A311" s="226">
        <v>98460</v>
      </c>
      <c r="B311" s="223" t="s">
        <v>466</v>
      </c>
      <c r="C311" s="220" t="s">
        <v>433</v>
      </c>
      <c r="D311" s="221">
        <v>62.29</v>
      </c>
    </row>
    <row r="312" spans="1:4" ht="50.1" customHeight="1" x14ac:dyDescent="0.2">
      <c r="A312" s="226">
        <v>98461</v>
      </c>
      <c r="B312" s="223" t="s">
        <v>467</v>
      </c>
      <c r="C312" s="220" t="s">
        <v>206</v>
      </c>
      <c r="D312" s="221">
        <v>3143.12</v>
      </c>
    </row>
    <row r="313" spans="1:4" ht="50.1" customHeight="1" x14ac:dyDescent="0.2">
      <c r="A313" s="226">
        <v>98462</v>
      </c>
      <c r="B313" s="223" t="s">
        <v>468</v>
      </c>
      <c r="C313" s="220" t="s">
        <v>206</v>
      </c>
      <c r="D313" s="221">
        <v>4620.0200000000004</v>
      </c>
    </row>
    <row r="314" spans="1:4" ht="50.1" customHeight="1" x14ac:dyDescent="0.2">
      <c r="A314" s="226" t="s">
        <v>2</v>
      </c>
      <c r="B314" s="223" t="s">
        <v>469</v>
      </c>
      <c r="C314" s="220" t="s">
        <v>433</v>
      </c>
      <c r="D314" s="221">
        <v>356.96</v>
      </c>
    </row>
    <row r="315" spans="1:4" ht="50.1" customHeight="1" x14ac:dyDescent="0.2">
      <c r="A315" s="226" t="s">
        <v>470</v>
      </c>
      <c r="B315" s="223" t="s">
        <v>471</v>
      </c>
      <c r="C315" s="220" t="s">
        <v>472</v>
      </c>
      <c r="D315" s="221">
        <v>394.53</v>
      </c>
    </row>
    <row r="316" spans="1:4" ht="50.1" customHeight="1" x14ac:dyDescent="0.2">
      <c r="A316" s="226">
        <v>5631</v>
      </c>
      <c r="B316" s="223" t="s">
        <v>473</v>
      </c>
      <c r="C316" s="220" t="s">
        <v>474</v>
      </c>
      <c r="D316" s="221">
        <v>139.03</v>
      </c>
    </row>
    <row r="317" spans="1:4" ht="50.1" customHeight="1" x14ac:dyDescent="0.2">
      <c r="A317" s="226">
        <v>5678</v>
      </c>
      <c r="B317" s="223" t="s">
        <v>475</v>
      </c>
      <c r="C317" s="220" t="s">
        <v>474</v>
      </c>
      <c r="D317" s="221">
        <v>107.79</v>
      </c>
    </row>
    <row r="318" spans="1:4" ht="50.1" customHeight="1" x14ac:dyDescent="0.2">
      <c r="A318" s="226">
        <v>5680</v>
      </c>
      <c r="B318" s="223" t="s">
        <v>476</v>
      </c>
      <c r="C318" s="220" t="s">
        <v>474</v>
      </c>
      <c r="D318" s="221">
        <v>100.6</v>
      </c>
    </row>
    <row r="319" spans="1:4" ht="50.1" customHeight="1" x14ac:dyDescent="0.2">
      <c r="A319" s="226">
        <v>5684</v>
      </c>
      <c r="B319" s="223" t="s">
        <v>477</v>
      </c>
      <c r="C319" s="220" t="s">
        <v>474</v>
      </c>
      <c r="D319" s="221">
        <v>102.29</v>
      </c>
    </row>
    <row r="320" spans="1:4" ht="50.1" customHeight="1" x14ac:dyDescent="0.2">
      <c r="A320" s="226">
        <v>5689</v>
      </c>
      <c r="B320" s="223" t="s">
        <v>478</v>
      </c>
      <c r="C320" s="220" t="s">
        <v>474</v>
      </c>
      <c r="D320" s="221">
        <v>3.03</v>
      </c>
    </row>
    <row r="321" spans="1:4" ht="50.1" customHeight="1" x14ac:dyDescent="0.2">
      <c r="A321" s="226">
        <v>5795</v>
      </c>
      <c r="B321" s="223" t="s">
        <v>479</v>
      </c>
      <c r="C321" s="220" t="s">
        <v>474</v>
      </c>
      <c r="D321" s="221">
        <v>23.21</v>
      </c>
    </row>
    <row r="322" spans="1:4" ht="50.1" customHeight="1" x14ac:dyDescent="0.2">
      <c r="A322" s="226">
        <v>5811</v>
      </c>
      <c r="B322" s="223" t="s">
        <v>480</v>
      </c>
      <c r="C322" s="220" t="s">
        <v>474</v>
      </c>
      <c r="D322" s="221">
        <v>168</v>
      </c>
    </row>
    <row r="323" spans="1:4" ht="50.1" customHeight="1" x14ac:dyDescent="0.2">
      <c r="A323" s="226">
        <v>5823</v>
      </c>
      <c r="B323" s="223" t="s">
        <v>481</v>
      </c>
      <c r="C323" s="220" t="s">
        <v>474</v>
      </c>
      <c r="D323" s="221">
        <v>166.98</v>
      </c>
    </row>
    <row r="324" spans="1:4" ht="50.1" customHeight="1" x14ac:dyDescent="0.2">
      <c r="A324" s="226">
        <v>5824</v>
      </c>
      <c r="B324" s="223" t="s">
        <v>482</v>
      </c>
      <c r="C324" s="220" t="s">
        <v>474</v>
      </c>
      <c r="D324" s="221">
        <v>136.43</v>
      </c>
    </row>
    <row r="325" spans="1:4" ht="50.1" customHeight="1" x14ac:dyDescent="0.2">
      <c r="A325" s="226">
        <v>5835</v>
      </c>
      <c r="B325" s="223" t="s">
        <v>483</v>
      </c>
      <c r="C325" s="220" t="s">
        <v>474</v>
      </c>
      <c r="D325" s="221">
        <v>232.21</v>
      </c>
    </row>
    <row r="326" spans="1:4" ht="50.1" customHeight="1" x14ac:dyDescent="0.2">
      <c r="A326" s="226">
        <v>5839</v>
      </c>
      <c r="B326" s="223" t="s">
        <v>484</v>
      </c>
      <c r="C326" s="220" t="s">
        <v>474</v>
      </c>
      <c r="D326" s="221">
        <v>4.4800000000000004</v>
      </c>
    </row>
    <row r="327" spans="1:4" ht="50.1" customHeight="1" x14ac:dyDescent="0.2">
      <c r="A327" s="226">
        <v>5843</v>
      </c>
      <c r="B327" s="223" t="s">
        <v>485</v>
      </c>
      <c r="C327" s="220" t="s">
        <v>474</v>
      </c>
      <c r="D327" s="221">
        <v>104.89</v>
      </c>
    </row>
    <row r="328" spans="1:4" ht="50.1" customHeight="1" x14ac:dyDescent="0.2">
      <c r="A328" s="226">
        <v>5847</v>
      </c>
      <c r="B328" s="223" t="s">
        <v>486</v>
      </c>
      <c r="C328" s="220" t="s">
        <v>474</v>
      </c>
      <c r="D328" s="221">
        <v>175.4</v>
      </c>
    </row>
    <row r="329" spans="1:4" ht="50.1" customHeight="1" x14ac:dyDescent="0.2">
      <c r="A329" s="226">
        <v>5851</v>
      </c>
      <c r="B329" s="223" t="s">
        <v>487</v>
      </c>
      <c r="C329" s="220" t="s">
        <v>474</v>
      </c>
      <c r="D329" s="221">
        <v>166.07</v>
      </c>
    </row>
    <row r="330" spans="1:4" ht="50.1" customHeight="1" x14ac:dyDescent="0.2">
      <c r="A330" s="226">
        <v>5855</v>
      </c>
      <c r="B330" s="223" t="s">
        <v>488</v>
      </c>
      <c r="C330" s="220" t="s">
        <v>474</v>
      </c>
      <c r="D330" s="221">
        <v>415.46</v>
      </c>
    </row>
    <row r="331" spans="1:4" ht="50.1" customHeight="1" x14ac:dyDescent="0.2">
      <c r="A331" s="226">
        <v>5863</v>
      </c>
      <c r="B331" s="223" t="s">
        <v>489</v>
      </c>
      <c r="C331" s="220" t="s">
        <v>474</v>
      </c>
      <c r="D331" s="221">
        <v>11.14</v>
      </c>
    </row>
    <row r="332" spans="1:4" ht="50.1" customHeight="1" x14ac:dyDescent="0.2">
      <c r="A332" s="226">
        <v>5867</v>
      </c>
      <c r="B332" s="223" t="s">
        <v>490</v>
      </c>
      <c r="C332" s="220" t="s">
        <v>474</v>
      </c>
      <c r="D332" s="221">
        <v>100.03</v>
      </c>
    </row>
    <row r="333" spans="1:4" ht="50.1" customHeight="1" x14ac:dyDescent="0.2">
      <c r="A333" s="226">
        <v>5875</v>
      </c>
      <c r="B333" s="223" t="s">
        <v>491</v>
      </c>
      <c r="C333" s="220" t="s">
        <v>474</v>
      </c>
      <c r="D333" s="221">
        <v>99.79</v>
      </c>
    </row>
    <row r="334" spans="1:4" ht="50.1" customHeight="1" x14ac:dyDescent="0.2">
      <c r="A334" s="226">
        <v>5879</v>
      </c>
      <c r="B334" s="223" t="s">
        <v>492</v>
      </c>
      <c r="C334" s="220" t="s">
        <v>474</v>
      </c>
      <c r="D334" s="221">
        <v>85.1</v>
      </c>
    </row>
    <row r="335" spans="1:4" ht="50.1" customHeight="1" x14ac:dyDescent="0.2">
      <c r="A335" s="226">
        <v>5882</v>
      </c>
      <c r="B335" s="223" t="s">
        <v>493</v>
      </c>
      <c r="C335" s="220" t="s">
        <v>474</v>
      </c>
      <c r="D335" s="221">
        <v>73.290000000000006</v>
      </c>
    </row>
    <row r="336" spans="1:4" ht="50.1" customHeight="1" x14ac:dyDescent="0.2">
      <c r="A336" s="226">
        <v>5890</v>
      </c>
      <c r="B336" s="223" t="s">
        <v>494</v>
      </c>
      <c r="C336" s="220" t="s">
        <v>474</v>
      </c>
      <c r="D336" s="221">
        <v>136.47999999999999</v>
      </c>
    </row>
    <row r="337" spans="1:4" ht="50.1" customHeight="1" x14ac:dyDescent="0.2">
      <c r="A337" s="226">
        <v>5894</v>
      </c>
      <c r="B337" s="223" t="s">
        <v>495</v>
      </c>
      <c r="C337" s="220" t="s">
        <v>474</v>
      </c>
      <c r="D337" s="221">
        <v>134.56</v>
      </c>
    </row>
    <row r="338" spans="1:4" ht="50.1" customHeight="1" x14ac:dyDescent="0.2">
      <c r="A338" s="226">
        <v>5901</v>
      </c>
      <c r="B338" s="223" t="s">
        <v>496</v>
      </c>
      <c r="C338" s="220" t="s">
        <v>474</v>
      </c>
      <c r="D338" s="221">
        <v>168.7</v>
      </c>
    </row>
    <row r="339" spans="1:4" ht="50.1" customHeight="1" x14ac:dyDescent="0.2">
      <c r="A339" s="226">
        <v>5909</v>
      </c>
      <c r="B339" s="223" t="s">
        <v>497</v>
      </c>
      <c r="C339" s="220" t="s">
        <v>474</v>
      </c>
      <c r="D339" s="221">
        <v>20.6</v>
      </c>
    </row>
    <row r="340" spans="1:4" ht="50.1" customHeight="1" x14ac:dyDescent="0.2">
      <c r="A340" s="226">
        <v>5921</v>
      </c>
      <c r="B340" s="223" t="s">
        <v>498</v>
      </c>
      <c r="C340" s="220" t="s">
        <v>474</v>
      </c>
      <c r="D340" s="221">
        <v>2.37</v>
      </c>
    </row>
    <row r="341" spans="1:4" ht="50.1" customHeight="1" x14ac:dyDescent="0.2">
      <c r="A341" s="226">
        <v>5928</v>
      </c>
      <c r="B341" s="223" t="s">
        <v>499</v>
      </c>
      <c r="C341" s="220" t="s">
        <v>474</v>
      </c>
      <c r="D341" s="221">
        <v>136.69</v>
      </c>
    </row>
    <row r="342" spans="1:4" ht="50.1" customHeight="1" x14ac:dyDescent="0.2">
      <c r="A342" s="226">
        <v>5932</v>
      </c>
      <c r="B342" s="223" t="s">
        <v>500</v>
      </c>
      <c r="C342" s="220" t="s">
        <v>474</v>
      </c>
      <c r="D342" s="221">
        <v>155.58000000000001</v>
      </c>
    </row>
    <row r="343" spans="1:4" ht="50.1" customHeight="1" x14ac:dyDescent="0.2">
      <c r="A343" s="226">
        <v>5940</v>
      </c>
      <c r="B343" s="223" t="s">
        <v>501</v>
      </c>
      <c r="C343" s="220" t="s">
        <v>474</v>
      </c>
      <c r="D343" s="221">
        <v>134.4</v>
      </c>
    </row>
    <row r="344" spans="1:4" ht="50.1" customHeight="1" x14ac:dyDescent="0.2">
      <c r="A344" s="226">
        <v>5944</v>
      </c>
      <c r="B344" s="223" t="s">
        <v>502</v>
      </c>
      <c r="C344" s="220" t="s">
        <v>474</v>
      </c>
      <c r="D344" s="221">
        <v>186.47</v>
      </c>
    </row>
    <row r="345" spans="1:4" ht="50.1" customHeight="1" x14ac:dyDescent="0.2">
      <c r="A345" s="226">
        <v>5953</v>
      </c>
      <c r="B345" s="223" t="s">
        <v>503</v>
      </c>
      <c r="C345" s="220" t="s">
        <v>474</v>
      </c>
      <c r="D345" s="221">
        <v>35.04</v>
      </c>
    </row>
    <row r="346" spans="1:4" ht="50.1" customHeight="1" x14ac:dyDescent="0.2">
      <c r="A346" s="226">
        <v>6259</v>
      </c>
      <c r="B346" s="223" t="s">
        <v>504</v>
      </c>
      <c r="C346" s="220" t="s">
        <v>474</v>
      </c>
      <c r="D346" s="221">
        <v>141.27000000000001</v>
      </c>
    </row>
    <row r="347" spans="1:4" ht="50.1" customHeight="1" x14ac:dyDescent="0.2">
      <c r="A347" s="226">
        <v>6879</v>
      </c>
      <c r="B347" s="223" t="s">
        <v>505</v>
      </c>
      <c r="C347" s="220" t="s">
        <v>474</v>
      </c>
      <c r="D347" s="221">
        <v>138.19999999999999</v>
      </c>
    </row>
    <row r="348" spans="1:4" ht="50.1" customHeight="1" x14ac:dyDescent="0.2">
      <c r="A348" s="226">
        <v>7030</v>
      </c>
      <c r="B348" s="223" t="s">
        <v>506</v>
      </c>
      <c r="C348" s="220" t="s">
        <v>474</v>
      </c>
      <c r="D348" s="221">
        <v>163.01</v>
      </c>
    </row>
    <row r="349" spans="1:4" ht="50.1" customHeight="1" x14ac:dyDescent="0.2">
      <c r="A349" s="226">
        <v>7042</v>
      </c>
      <c r="B349" s="223" t="s">
        <v>507</v>
      </c>
      <c r="C349" s="220" t="s">
        <v>474</v>
      </c>
      <c r="D349" s="221">
        <v>4.8899999999999997</v>
      </c>
    </row>
    <row r="350" spans="1:4" ht="50.1" customHeight="1" x14ac:dyDescent="0.2">
      <c r="A350" s="226">
        <v>7049</v>
      </c>
      <c r="B350" s="223" t="s">
        <v>508</v>
      </c>
      <c r="C350" s="220" t="s">
        <v>474</v>
      </c>
      <c r="D350" s="221">
        <v>138.47</v>
      </c>
    </row>
    <row r="351" spans="1:4" ht="50.1" customHeight="1" x14ac:dyDescent="0.2">
      <c r="A351" s="226">
        <v>67826</v>
      </c>
      <c r="B351" s="223" t="s">
        <v>509</v>
      </c>
      <c r="C351" s="220" t="s">
        <v>474</v>
      </c>
      <c r="D351" s="221">
        <v>144.84</v>
      </c>
    </row>
    <row r="352" spans="1:4" ht="50.1" customHeight="1" x14ac:dyDescent="0.2">
      <c r="A352" s="226">
        <v>73417</v>
      </c>
      <c r="B352" s="223" t="s">
        <v>510</v>
      </c>
      <c r="C352" s="220" t="s">
        <v>474</v>
      </c>
      <c r="D352" s="221">
        <v>108.44</v>
      </c>
    </row>
    <row r="353" spans="1:4" ht="50.1" customHeight="1" x14ac:dyDescent="0.2">
      <c r="A353" s="226">
        <v>73436</v>
      </c>
      <c r="B353" s="223" t="s">
        <v>511</v>
      </c>
      <c r="C353" s="220" t="s">
        <v>474</v>
      </c>
      <c r="D353" s="221">
        <v>156.66999999999999</v>
      </c>
    </row>
    <row r="354" spans="1:4" ht="50.1" customHeight="1" x14ac:dyDescent="0.2">
      <c r="A354" s="226">
        <v>73467</v>
      </c>
      <c r="B354" s="223" t="s">
        <v>512</v>
      </c>
      <c r="C354" s="220" t="s">
        <v>474</v>
      </c>
      <c r="D354" s="221">
        <v>138.66</v>
      </c>
    </row>
    <row r="355" spans="1:4" ht="50.1" customHeight="1" x14ac:dyDescent="0.2">
      <c r="A355" s="226">
        <v>73536</v>
      </c>
      <c r="B355" s="223" t="s">
        <v>513</v>
      </c>
      <c r="C355" s="220" t="s">
        <v>474</v>
      </c>
      <c r="D355" s="221">
        <v>4.1100000000000003</v>
      </c>
    </row>
    <row r="356" spans="1:4" ht="50.1" customHeight="1" x14ac:dyDescent="0.2">
      <c r="A356" s="226">
        <v>83362</v>
      </c>
      <c r="B356" s="223" t="s">
        <v>514</v>
      </c>
      <c r="C356" s="220" t="s">
        <v>474</v>
      </c>
      <c r="D356" s="221">
        <v>174.31</v>
      </c>
    </row>
    <row r="357" spans="1:4" ht="50.1" customHeight="1" x14ac:dyDescent="0.2">
      <c r="A357" s="226">
        <v>83765</v>
      </c>
      <c r="B357" s="223" t="s">
        <v>515</v>
      </c>
      <c r="C357" s="220" t="s">
        <v>474</v>
      </c>
      <c r="D357" s="221">
        <v>66.72</v>
      </c>
    </row>
    <row r="358" spans="1:4" ht="50.1" customHeight="1" x14ac:dyDescent="0.2">
      <c r="A358" s="226">
        <v>87445</v>
      </c>
      <c r="B358" s="223" t="s">
        <v>516</v>
      </c>
      <c r="C358" s="220" t="s">
        <v>474</v>
      </c>
      <c r="D358" s="221">
        <v>2.94</v>
      </c>
    </row>
    <row r="359" spans="1:4" ht="50.1" customHeight="1" x14ac:dyDescent="0.2">
      <c r="A359" s="226">
        <v>88386</v>
      </c>
      <c r="B359" s="223" t="s">
        <v>517</v>
      </c>
      <c r="C359" s="220" t="s">
        <v>474</v>
      </c>
      <c r="D359" s="221">
        <v>2.83</v>
      </c>
    </row>
    <row r="360" spans="1:4" ht="50.1" customHeight="1" x14ac:dyDescent="0.2">
      <c r="A360" s="226">
        <v>88393</v>
      </c>
      <c r="B360" s="223" t="s">
        <v>518</v>
      </c>
      <c r="C360" s="220" t="s">
        <v>474</v>
      </c>
      <c r="D360" s="221">
        <v>3.88</v>
      </c>
    </row>
    <row r="361" spans="1:4" ht="50.1" customHeight="1" x14ac:dyDescent="0.2">
      <c r="A361" s="226">
        <v>88399</v>
      </c>
      <c r="B361" s="223" t="s">
        <v>519</v>
      </c>
      <c r="C361" s="220" t="s">
        <v>474</v>
      </c>
      <c r="D361" s="221">
        <v>2.11</v>
      </c>
    </row>
    <row r="362" spans="1:4" ht="50.1" customHeight="1" x14ac:dyDescent="0.2">
      <c r="A362" s="226">
        <v>88418</v>
      </c>
      <c r="B362" s="223" t="s">
        <v>520</v>
      </c>
      <c r="C362" s="220" t="s">
        <v>474</v>
      </c>
      <c r="D362" s="221">
        <v>9.4</v>
      </c>
    </row>
    <row r="363" spans="1:4" ht="50.1" customHeight="1" x14ac:dyDescent="0.2">
      <c r="A363" s="226">
        <v>88433</v>
      </c>
      <c r="B363" s="223" t="s">
        <v>521</v>
      </c>
      <c r="C363" s="220" t="s">
        <v>474</v>
      </c>
      <c r="D363" s="221">
        <v>11.65</v>
      </c>
    </row>
    <row r="364" spans="1:4" ht="50.1" customHeight="1" x14ac:dyDescent="0.2">
      <c r="A364" s="226">
        <v>88830</v>
      </c>
      <c r="B364" s="223" t="s">
        <v>522</v>
      </c>
      <c r="C364" s="220" t="s">
        <v>474</v>
      </c>
      <c r="D364" s="221">
        <v>1.05</v>
      </c>
    </row>
    <row r="365" spans="1:4" ht="50.1" customHeight="1" x14ac:dyDescent="0.2">
      <c r="A365" s="226">
        <v>88843</v>
      </c>
      <c r="B365" s="223" t="s">
        <v>523</v>
      </c>
      <c r="C365" s="220" t="s">
        <v>474</v>
      </c>
      <c r="D365" s="221">
        <v>140.91999999999999</v>
      </c>
    </row>
    <row r="366" spans="1:4" ht="50.1" customHeight="1" x14ac:dyDescent="0.2">
      <c r="A366" s="226">
        <v>88907</v>
      </c>
      <c r="B366" s="223" t="s">
        <v>524</v>
      </c>
      <c r="C366" s="220" t="s">
        <v>474</v>
      </c>
      <c r="D366" s="221">
        <v>166.7</v>
      </c>
    </row>
    <row r="367" spans="1:4" ht="50.1" customHeight="1" x14ac:dyDescent="0.2">
      <c r="A367" s="226">
        <v>89021</v>
      </c>
      <c r="B367" s="223" t="s">
        <v>525</v>
      </c>
      <c r="C367" s="220" t="s">
        <v>474</v>
      </c>
      <c r="D367" s="221">
        <v>1.52</v>
      </c>
    </row>
    <row r="368" spans="1:4" ht="50.1" customHeight="1" x14ac:dyDescent="0.2">
      <c r="A368" s="226">
        <v>89028</v>
      </c>
      <c r="B368" s="223" t="s">
        <v>526</v>
      </c>
      <c r="C368" s="220" t="s">
        <v>474</v>
      </c>
      <c r="D368" s="221">
        <v>150.97</v>
      </c>
    </row>
    <row r="369" spans="1:4" ht="50.1" customHeight="1" x14ac:dyDescent="0.2">
      <c r="A369" s="226">
        <v>89032</v>
      </c>
      <c r="B369" s="223" t="s">
        <v>527</v>
      </c>
      <c r="C369" s="220" t="s">
        <v>474</v>
      </c>
      <c r="D369" s="221">
        <v>126.34</v>
      </c>
    </row>
    <row r="370" spans="1:4" ht="50.1" customHeight="1" x14ac:dyDescent="0.2">
      <c r="A370" s="226">
        <v>89035</v>
      </c>
      <c r="B370" s="223" t="s">
        <v>528</v>
      </c>
      <c r="C370" s="220" t="s">
        <v>474</v>
      </c>
      <c r="D370" s="221">
        <v>81.62</v>
      </c>
    </row>
    <row r="371" spans="1:4" ht="50.1" customHeight="1" x14ac:dyDescent="0.2">
      <c r="A371" s="226">
        <v>89225</v>
      </c>
      <c r="B371" s="223" t="s">
        <v>529</v>
      </c>
      <c r="C371" s="220" t="s">
        <v>474</v>
      </c>
      <c r="D371" s="221">
        <v>2.91</v>
      </c>
    </row>
    <row r="372" spans="1:4" ht="50.1" customHeight="1" x14ac:dyDescent="0.2">
      <c r="A372" s="226">
        <v>89234</v>
      </c>
      <c r="B372" s="223" t="s">
        <v>530</v>
      </c>
      <c r="C372" s="220" t="s">
        <v>474</v>
      </c>
      <c r="D372" s="221">
        <v>352.52</v>
      </c>
    </row>
    <row r="373" spans="1:4" ht="50.1" customHeight="1" x14ac:dyDescent="0.2">
      <c r="A373" s="226">
        <v>89242</v>
      </c>
      <c r="B373" s="223" t="s">
        <v>531</v>
      </c>
      <c r="C373" s="220" t="s">
        <v>474</v>
      </c>
      <c r="D373" s="221">
        <v>817.6</v>
      </c>
    </row>
    <row r="374" spans="1:4" ht="50.1" customHeight="1" x14ac:dyDescent="0.2">
      <c r="A374" s="226">
        <v>89250</v>
      </c>
      <c r="B374" s="223" t="s">
        <v>532</v>
      </c>
      <c r="C374" s="220" t="s">
        <v>474</v>
      </c>
      <c r="D374" s="221">
        <v>686.89</v>
      </c>
    </row>
    <row r="375" spans="1:4" ht="50.1" customHeight="1" x14ac:dyDescent="0.2">
      <c r="A375" s="226">
        <v>89257</v>
      </c>
      <c r="B375" s="223" t="s">
        <v>533</v>
      </c>
      <c r="C375" s="220" t="s">
        <v>474</v>
      </c>
      <c r="D375" s="221">
        <v>202.08</v>
      </c>
    </row>
    <row r="376" spans="1:4" ht="50.1" customHeight="1" x14ac:dyDescent="0.2">
      <c r="A376" s="226">
        <v>89272</v>
      </c>
      <c r="B376" s="223" t="s">
        <v>534</v>
      </c>
      <c r="C376" s="220" t="s">
        <v>474</v>
      </c>
      <c r="D376" s="221">
        <v>156.93</v>
      </c>
    </row>
    <row r="377" spans="1:4" ht="50.1" customHeight="1" x14ac:dyDescent="0.2">
      <c r="A377" s="226">
        <v>89278</v>
      </c>
      <c r="B377" s="223" t="s">
        <v>535</v>
      </c>
      <c r="C377" s="220" t="s">
        <v>474</v>
      </c>
      <c r="D377" s="221">
        <v>6.79</v>
      </c>
    </row>
    <row r="378" spans="1:4" ht="50.1" customHeight="1" x14ac:dyDescent="0.2">
      <c r="A378" s="226">
        <v>89843</v>
      </c>
      <c r="B378" s="223" t="s">
        <v>536</v>
      </c>
      <c r="C378" s="220" t="s">
        <v>474</v>
      </c>
      <c r="D378" s="221">
        <v>160.54</v>
      </c>
    </row>
    <row r="379" spans="1:4" ht="50.1" customHeight="1" x14ac:dyDescent="0.2">
      <c r="A379" s="226">
        <v>89876</v>
      </c>
      <c r="B379" s="223" t="s">
        <v>537</v>
      </c>
      <c r="C379" s="220" t="s">
        <v>474</v>
      </c>
      <c r="D379" s="221">
        <v>212.72</v>
      </c>
    </row>
    <row r="380" spans="1:4" ht="50.1" customHeight="1" x14ac:dyDescent="0.2">
      <c r="A380" s="226">
        <v>89883</v>
      </c>
      <c r="B380" s="223" t="s">
        <v>538</v>
      </c>
      <c r="C380" s="220" t="s">
        <v>474</v>
      </c>
      <c r="D380" s="221">
        <v>237.08</v>
      </c>
    </row>
    <row r="381" spans="1:4" ht="50.1" customHeight="1" x14ac:dyDescent="0.2">
      <c r="A381" s="226">
        <v>90586</v>
      </c>
      <c r="B381" s="223" t="s">
        <v>539</v>
      </c>
      <c r="C381" s="220" t="s">
        <v>474</v>
      </c>
      <c r="D381" s="221">
        <v>1.2</v>
      </c>
    </row>
    <row r="382" spans="1:4" ht="50.1" customHeight="1" x14ac:dyDescent="0.2">
      <c r="A382" s="226">
        <v>90625</v>
      </c>
      <c r="B382" s="223" t="s">
        <v>540</v>
      </c>
      <c r="C382" s="220" t="s">
        <v>474</v>
      </c>
      <c r="D382" s="221">
        <v>4.4400000000000004</v>
      </c>
    </row>
    <row r="383" spans="1:4" ht="50.1" customHeight="1" x14ac:dyDescent="0.2">
      <c r="A383" s="226">
        <v>90631</v>
      </c>
      <c r="B383" s="223" t="s">
        <v>541</v>
      </c>
      <c r="C383" s="220" t="s">
        <v>474</v>
      </c>
      <c r="D383" s="221">
        <v>89.05</v>
      </c>
    </row>
    <row r="384" spans="1:4" ht="50.1" customHeight="1" x14ac:dyDescent="0.2">
      <c r="A384" s="226">
        <v>90637</v>
      </c>
      <c r="B384" s="223" t="s">
        <v>542</v>
      </c>
      <c r="C384" s="220" t="s">
        <v>474</v>
      </c>
      <c r="D384" s="221">
        <v>8.6</v>
      </c>
    </row>
    <row r="385" spans="1:4" ht="50.1" customHeight="1" x14ac:dyDescent="0.2">
      <c r="A385" s="226">
        <v>90643</v>
      </c>
      <c r="B385" s="223" t="s">
        <v>543</v>
      </c>
      <c r="C385" s="220" t="s">
        <v>474</v>
      </c>
      <c r="D385" s="221">
        <v>13.18</v>
      </c>
    </row>
    <row r="386" spans="1:4" ht="50.1" customHeight="1" x14ac:dyDescent="0.2">
      <c r="A386" s="226">
        <v>90650</v>
      </c>
      <c r="B386" s="223" t="s">
        <v>544</v>
      </c>
      <c r="C386" s="220" t="s">
        <v>474</v>
      </c>
      <c r="D386" s="221">
        <v>6.22</v>
      </c>
    </row>
    <row r="387" spans="1:4" ht="50.1" customHeight="1" x14ac:dyDescent="0.2">
      <c r="A387" s="226">
        <v>90656</v>
      </c>
      <c r="B387" s="223" t="s">
        <v>545</v>
      </c>
      <c r="C387" s="220" t="s">
        <v>474</v>
      </c>
      <c r="D387" s="221">
        <v>8.5299999999999994</v>
      </c>
    </row>
    <row r="388" spans="1:4" ht="50.1" customHeight="1" x14ac:dyDescent="0.2">
      <c r="A388" s="226">
        <v>90662</v>
      </c>
      <c r="B388" s="223" t="s">
        <v>546</v>
      </c>
      <c r="C388" s="220" t="s">
        <v>474</v>
      </c>
      <c r="D388" s="221">
        <v>8.89</v>
      </c>
    </row>
    <row r="389" spans="1:4" ht="50.1" customHeight="1" x14ac:dyDescent="0.2">
      <c r="A389" s="226">
        <v>90668</v>
      </c>
      <c r="B389" s="223" t="s">
        <v>547</v>
      </c>
      <c r="C389" s="220" t="s">
        <v>474</v>
      </c>
      <c r="D389" s="221">
        <v>16.77</v>
      </c>
    </row>
    <row r="390" spans="1:4" ht="50.1" customHeight="1" x14ac:dyDescent="0.2">
      <c r="A390" s="226">
        <v>90674</v>
      </c>
      <c r="B390" s="223" t="s">
        <v>548</v>
      </c>
      <c r="C390" s="220" t="s">
        <v>474</v>
      </c>
      <c r="D390" s="221">
        <v>418.35</v>
      </c>
    </row>
    <row r="391" spans="1:4" ht="50.1" customHeight="1" x14ac:dyDescent="0.2">
      <c r="A391" s="226">
        <v>90680</v>
      </c>
      <c r="B391" s="223" t="s">
        <v>549</v>
      </c>
      <c r="C391" s="220" t="s">
        <v>474</v>
      </c>
      <c r="D391" s="221">
        <v>229.45</v>
      </c>
    </row>
    <row r="392" spans="1:4" ht="50.1" customHeight="1" x14ac:dyDescent="0.2">
      <c r="A392" s="226">
        <v>90686</v>
      </c>
      <c r="B392" s="223" t="s">
        <v>550</v>
      </c>
      <c r="C392" s="220" t="s">
        <v>474</v>
      </c>
      <c r="D392" s="221">
        <v>119.59</v>
      </c>
    </row>
    <row r="393" spans="1:4" ht="50.1" customHeight="1" x14ac:dyDescent="0.2">
      <c r="A393" s="226">
        <v>90692</v>
      </c>
      <c r="B393" s="223" t="s">
        <v>551</v>
      </c>
      <c r="C393" s="220" t="s">
        <v>474</v>
      </c>
      <c r="D393" s="221">
        <v>74.31</v>
      </c>
    </row>
    <row r="394" spans="1:4" ht="50.1" customHeight="1" x14ac:dyDescent="0.2">
      <c r="A394" s="226">
        <v>90964</v>
      </c>
      <c r="B394" s="223" t="s">
        <v>552</v>
      </c>
      <c r="C394" s="220" t="s">
        <v>474</v>
      </c>
      <c r="D394" s="221">
        <v>16.03</v>
      </c>
    </row>
    <row r="395" spans="1:4" ht="50.1" customHeight="1" x14ac:dyDescent="0.2">
      <c r="A395" s="226">
        <v>90972</v>
      </c>
      <c r="B395" s="223" t="s">
        <v>553</v>
      </c>
      <c r="C395" s="220" t="s">
        <v>474</v>
      </c>
      <c r="D395" s="221">
        <v>45.3</v>
      </c>
    </row>
    <row r="396" spans="1:4" ht="50.1" customHeight="1" x14ac:dyDescent="0.2">
      <c r="A396" s="226">
        <v>90979</v>
      </c>
      <c r="B396" s="223" t="s">
        <v>554</v>
      </c>
      <c r="C396" s="220" t="s">
        <v>474</v>
      </c>
      <c r="D396" s="221">
        <v>117.13</v>
      </c>
    </row>
    <row r="397" spans="1:4" ht="50.1" customHeight="1" x14ac:dyDescent="0.2">
      <c r="A397" s="226">
        <v>90991</v>
      </c>
      <c r="B397" s="223" t="s">
        <v>555</v>
      </c>
      <c r="C397" s="220" t="s">
        <v>474</v>
      </c>
      <c r="D397" s="221">
        <v>135.93</v>
      </c>
    </row>
    <row r="398" spans="1:4" ht="50.1" customHeight="1" x14ac:dyDescent="0.2">
      <c r="A398" s="226">
        <v>90999</v>
      </c>
      <c r="B398" s="223" t="s">
        <v>556</v>
      </c>
      <c r="C398" s="220" t="s">
        <v>474</v>
      </c>
      <c r="D398" s="221">
        <v>60.41</v>
      </c>
    </row>
    <row r="399" spans="1:4" ht="50.1" customHeight="1" x14ac:dyDescent="0.2">
      <c r="A399" s="226">
        <v>91031</v>
      </c>
      <c r="B399" s="223" t="s">
        <v>557</v>
      </c>
      <c r="C399" s="220" t="s">
        <v>474</v>
      </c>
      <c r="D399" s="221">
        <v>165.75</v>
      </c>
    </row>
    <row r="400" spans="1:4" ht="50.1" customHeight="1" x14ac:dyDescent="0.2">
      <c r="A400" s="226">
        <v>91277</v>
      </c>
      <c r="B400" s="223" t="s">
        <v>558</v>
      </c>
      <c r="C400" s="220" t="s">
        <v>474</v>
      </c>
      <c r="D400" s="221">
        <v>4.9400000000000004</v>
      </c>
    </row>
    <row r="401" spans="1:4" ht="50.1" customHeight="1" x14ac:dyDescent="0.2">
      <c r="A401" s="226">
        <v>91283</v>
      </c>
      <c r="B401" s="223" t="s">
        <v>559</v>
      </c>
      <c r="C401" s="220" t="s">
        <v>474</v>
      </c>
      <c r="D401" s="221">
        <v>10.71</v>
      </c>
    </row>
    <row r="402" spans="1:4" ht="50.1" customHeight="1" x14ac:dyDescent="0.2">
      <c r="A402" s="226">
        <v>91386</v>
      </c>
      <c r="B402" s="223" t="s">
        <v>560</v>
      </c>
      <c r="C402" s="220" t="s">
        <v>474</v>
      </c>
      <c r="D402" s="221">
        <v>172.69</v>
      </c>
    </row>
    <row r="403" spans="1:4" ht="50.1" customHeight="1" x14ac:dyDescent="0.2">
      <c r="A403" s="226">
        <v>91533</v>
      </c>
      <c r="B403" s="223" t="s">
        <v>561</v>
      </c>
      <c r="C403" s="220" t="s">
        <v>474</v>
      </c>
      <c r="D403" s="221">
        <v>29.47</v>
      </c>
    </row>
    <row r="404" spans="1:4" ht="50.1" customHeight="1" x14ac:dyDescent="0.2">
      <c r="A404" s="226">
        <v>91634</v>
      </c>
      <c r="B404" s="223" t="s">
        <v>562</v>
      </c>
      <c r="C404" s="220" t="s">
        <v>474</v>
      </c>
      <c r="D404" s="221">
        <v>120.59</v>
      </c>
    </row>
    <row r="405" spans="1:4" ht="50.1" customHeight="1" x14ac:dyDescent="0.2">
      <c r="A405" s="226">
        <v>91645</v>
      </c>
      <c r="B405" s="223" t="s">
        <v>563</v>
      </c>
      <c r="C405" s="220" t="s">
        <v>474</v>
      </c>
      <c r="D405" s="221">
        <v>257.31</v>
      </c>
    </row>
    <row r="406" spans="1:4" ht="50.1" customHeight="1" x14ac:dyDescent="0.2">
      <c r="A406" s="226">
        <v>91692</v>
      </c>
      <c r="B406" s="223" t="s">
        <v>564</v>
      </c>
      <c r="C406" s="220" t="s">
        <v>474</v>
      </c>
      <c r="D406" s="221">
        <v>26.83</v>
      </c>
    </row>
    <row r="407" spans="1:4" ht="50.1" customHeight="1" x14ac:dyDescent="0.2">
      <c r="A407" s="226">
        <v>92043</v>
      </c>
      <c r="B407" s="223" t="s">
        <v>565</v>
      </c>
      <c r="C407" s="220" t="s">
        <v>474</v>
      </c>
      <c r="D407" s="221">
        <v>7.76</v>
      </c>
    </row>
    <row r="408" spans="1:4" ht="50.1" customHeight="1" x14ac:dyDescent="0.2">
      <c r="A408" s="226">
        <v>92106</v>
      </c>
      <c r="B408" s="223" t="s">
        <v>566</v>
      </c>
      <c r="C408" s="220" t="s">
        <v>474</v>
      </c>
      <c r="D408" s="221">
        <v>173</v>
      </c>
    </row>
    <row r="409" spans="1:4" ht="50.1" customHeight="1" x14ac:dyDescent="0.2">
      <c r="A409" s="226">
        <v>92112</v>
      </c>
      <c r="B409" s="223" t="s">
        <v>567</v>
      </c>
      <c r="C409" s="220" t="s">
        <v>474</v>
      </c>
      <c r="D409" s="221">
        <v>1.72</v>
      </c>
    </row>
    <row r="410" spans="1:4" ht="50.1" customHeight="1" x14ac:dyDescent="0.2">
      <c r="A410" s="226">
        <v>92118</v>
      </c>
      <c r="B410" s="223" t="s">
        <v>568</v>
      </c>
      <c r="C410" s="220" t="s">
        <v>474</v>
      </c>
      <c r="D410" s="221">
        <v>0.14000000000000001</v>
      </c>
    </row>
    <row r="411" spans="1:4" ht="50.1" customHeight="1" x14ac:dyDescent="0.2">
      <c r="A411" s="226">
        <v>92138</v>
      </c>
      <c r="B411" s="223" t="s">
        <v>569</v>
      </c>
      <c r="C411" s="220" t="s">
        <v>474</v>
      </c>
      <c r="D411" s="221">
        <v>124.9</v>
      </c>
    </row>
    <row r="412" spans="1:4" ht="50.1" customHeight="1" x14ac:dyDescent="0.2">
      <c r="A412" s="226">
        <v>92145</v>
      </c>
      <c r="B412" s="223" t="s">
        <v>570</v>
      </c>
      <c r="C412" s="220" t="s">
        <v>474</v>
      </c>
      <c r="D412" s="221">
        <v>95.92</v>
      </c>
    </row>
    <row r="413" spans="1:4" ht="50.1" customHeight="1" x14ac:dyDescent="0.2">
      <c r="A413" s="226">
        <v>92242</v>
      </c>
      <c r="B413" s="223" t="s">
        <v>571</v>
      </c>
      <c r="C413" s="220" t="s">
        <v>474</v>
      </c>
      <c r="D413" s="221">
        <v>228.36</v>
      </c>
    </row>
    <row r="414" spans="1:4" ht="50.1" customHeight="1" x14ac:dyDescent="0.2">
      <c r="A414" s="226">
        <v>92716</v>
      </c>
      <c r="B414" s="223" t="s">
        <v>572</v>
      </c>
      <c r="C414" s="220" t="s">
        <v>474</v>
      </c>
      <c r="D414" s="221">
        <v>15.54</v>
      </c>
    </row>
    <row r="415" spans="1:4" ht="50.1" customHeight="1" x14ac:dyDescent="0.2">
      <c r="A415" s="226">
        <v>92960</v>
      </c>
      <c r="B415" s="223" t="s">
        <v>573</v>
      </c>
      <c r="C415" s="220" t="s">
        <v>474</v>
      </c>
      <c r="D415" s="221">
        <v>18.3</v>
      </c>
    </row>
    <row r="416" spans="1:4" ht="50.1" customHeight="1" x14ac:dyDescent="0.2">
      <c r="A416" s="226">
        <v>92966</v>
      </c>
      <c r="B416" s="223" t="s">
        <v>574</v>
      </c>
      <c r="C416" s="220" t="s">
        <v>474</v>
      </c>
      <c r="D416" s="221">
        <v>23.26</v>
      </c>
    </row>
    <row r="417" spans="1:4" ht="50.1" customHeight="1" x14ac:dyDescent="0.2">
      <c r="A417" s="226">
        <v>93224</v>
      </c>
      <c r="B417" s="223" t="s">
        <v>575</v>
      </c>
      <c r="C417" s="220" t="s">
        <v>474</v>
      </c>
      <c r="D417" s="221">
        <v>604.20000000000005</v>
      </c>
    </row>
    <row r="418" spans="1:4" ht="50.1" customHeight="1" x14ac:dyDescent="0.2">
      <c r="A418" s="226">
        <v>93233</v>
      </c>
      <c r="B418" s="223" t="s">
        <v>576</v>
      </c>
      <c r="C418" s="220" t="s">
        <v>474</v>
      </c>
      <c r="D418" s="221">
        <v>4.34</v>
      </c>
    </row>
    <row r="419" spans="1:4" ht="50.1" customHeight="1" x14ac:dyDescent="0.2">
      <c r="A419" s="226">
        <v>93272</v>
      </c>
      <c r="B419" s="223" t="s">
        <v>577</v>
      </c>
      <c r="C419" s="220" t="s">
        <v>474</v>
      </c>
      <c r="D419" s="221">
        <v>77.31</v>
      </c>
    </row>
    <row r="420" spans="1:4" ht="50.1" customHeight="1" x14ac:dyDescent="0.2">
      <c r="A420" s="226">
        <v>93281</v>
      </c>
      <c r="B420" s="223" t="s">
        <v>578</v>
      </c>
      <c r="C420" s="220" t="s">
        <v>474</v>
      </c>
      <c r="D420" s="221">
        <v>21.24</v>
      </c>
    </row>
    <row r="421" spans="1:4" ht="50.1" customHeight="1" x14ac:dyDescent="0.2">
      <c r="A421" s="226">
        <v>93287</v>
      </c>
      <c r="B421" s="223" t="s">
        <v>579</v>
      </c>
      <c r="C421" s="220" t="s">
        <v>474</v>
      </c>
      <c r="D421" s="221">
        <v>277.18</v>
      </c>
    </row>
    <row r="422" spans="1:4" ht="50.1" customHeight="1" x14ac:dyDescent="0.2">
      <c r="A422" s="226">
        <v>93402</v>
      </c>
      <c r="B422" s="223" t="s">
        <v>580</v>
      </c>
      <c r="C422" s="220" t="s">
        <v>474</v>
      </c>
      <c r="D422" s="221">
        <v>134.49</v>
      </c>
    </row>
    <row r="423" spans="1:4" ht="50.1" customHeight="1" x14ac:dyDescent="0.2">
      <c r="A423" s="226">
        <v>93408</v>
      </c>
      <c r="B423" s="223" t="s">
        <v>581</v>
      </c>
      <c r="C423" s="220" t="s">
        <v>474</v>
      </c>
      <c r="D423" s="221">
        <v>71.349999999999994</v>
      </c>
    </row>
    <row r="424" spans="1:4" ht="50.1" customHeight="1" x14ac:dyDescent="0.2">
      <c r="A424" s="226">
        <v>93415</v>
      </c>
      <c r="B424" s="223" t="s">
        <v>582</v>
      </c>
      <c r="C424" s="220" t="s">
        <v>474</v>
      </c>
      <c r="D424" s="221">
        <v>9.34</v>
      </c>
    </row>
    <row r="425" spans="1:4" ht="50.1" customHeight="1" x14ac:dyDescent="0.2">
      <c r="A425" s="226">
        <v>93421</v>
      </c>
      <c r="B425" s="223" t="s">
        <v>583</v>
      </c>
      <c r="C425" s="220" t="s">
        <v>474</v>
      </c>
      <c r="D425" s="221">
        <v>43.16</v>
      </c>
    </row>
    <row r="426" spans="1:4" ht="50.1" customHeight="1" x14ac:dyDescent="0.2">
      <c r="A426" s="226">
        <v>93427</v>
      </c>
      <c r="B426" s="223" t="s">
        <v>584</v>
      </c>
      <c r="C426" s="220" t="s">
        <v>474</v>
      </c>
      <c r="D426" s="221">
        <v>98.55</v>
      </c>
    </row>
    <row r="427" spans="1:4" ht="50.1" customHeight="1" x14ac:dyDescent="0.2">
      <c r="A427" s="226">
        <v>93433</v>
      </c>
      <c r="B427" s="223" t="s">
        <v>585</v>
      </c>
      <c r="C427" s="220" t="s">
        <v>474</v>
      </c>
      <c r="D427" s="221">
        <v>2004.19</v>
      </c>
    </row>
    <row r="428" spans="1:4" ht="50.1" customHeight="1" x14ac:dyDescent="0.2">
      <c r="A428" s="226">
        <v>93439</v>
      </c>
      <c r="B428" s="223" t="s">
        <v>586</v>
      </c>
      <c r="C428" s="220" t="s">
        <v>474</v>
      </c>
      <c r="D428" s="221">
        <v>106.17</v>
      </c>
    </row>
    <row r="429" spans="1:4" ht="50.1" customHeight="1" x14ac:dyDescent="0.2">
      <c r="A429" s="226">
        <v>95121</v>
      </c>
      <c r="B429" s="223" t="s">
        <v>587</v>
      </c>
      <c r="C429" s="220" t="s">
        <v>474</v>
      </c>
      <c r="D429" s="221">
        <v>197.14</v>
      </c>
    </row>
    <row r="430" spans="1:4" ht="50.1" customHeight="1" x14ac:dyDescent="0.2">
      <c r="A430" s="226">
        <v>95127</v>
      </c>
      <c r="B430" s="223" t="s">
        <v>588</v>
      </c>
      <c r="C430" s="220" t="s">
        <v>474</v>
      </c>
      <c r="D430" s="221">
        <v>134.69</v>
      </c>
    </row>
    <row r="431" spans="1:4" ht="50.1" customHeight="1" x14ac:dyDescent="0.2">
      <c r="A431" s="226">
        <v>95133</v>
      </c>
      <c r="B431" s="223" t="s">
        <v>589</v>
      </c>
      <c r="C431" s="220" t="s">
        <v>474</v>
      </c>
      <c r="D431" s="221">
        <v>105.45</v>
      </c>
    </row>
    <row r="432" spans="1:4" ht="50.1" customHeight="1" x14ac:dyDescent="0.2">
      <c r="A432" s="226">
        <v>95139</v>
      </c>
      <c r="B432" s="223" t="s">
        <v>590</v>
      </c>
      <c r="C432" s="220" t="s">
        <v>474</v>
      </c>
      <c r="D432" s="221">
        <v>0.06</v>
      </c>
    </row>
    <row r="433" spans="1:4" ht="50.1" customHeight="1" x14ac:dyDescent="0.2">
      <c r="A433" s="226">
        <v>95212</v>
      </c>
      <c r="B433" s="223" t="s">
        <v>591</v>
      </c>
      <c r="C433" s="220" t="s">
        <v>474</v>
      </c>
      <c r="D433" s="221">
        <v>84.03</v>
      </c>
    </row>
    <row r="434" spans="1:4" ht="50.1" customHeight="1" x14ac:dyDescent="0.2">
      <c r="A434" s="226">
        <v>95218</v>
      </c>
      <c r="B434" s="223" t="s">
        <v>592</v>
      </c>
      <c r="C434" s="220" t="s">
        <v>474</v>
      </c>
      <c r="D434" s="221">
        <v>20.02</v>
      </c>
    </row>
    <row r="435" spans="1:4" ht="50.1" customHeight="1" x14ac:dyDescent="0.2">
      <c r="A435" s="226">
        <v>95258</v>
      </c>
      <c r="B435" s="223" t="s">
        <v>593</v>
      </c>
      <c r="C435" s="220" t="s">
        <v>474</v>
      </c>
      <c r="D435" s="221">
        <v>22.97</v>
      </c>
    </row>
    <row r="436" spans="1:4" ht="50.1" customHeight="1" x14ac:dyDescent="0.2">
      <c r="A436" s="226">
        <v>95264</v>
      </c>
      <c r="B436" s="223" t="s">
        <v>594</v>
      </c>
      <c r="C436" s="220" t="s">
        <v>474</v>
      </c>
      <c r="D436" s="221">
        <v>3.55</v>
      </c>
    </row>
    <row r="437" spans="1:4" ht="50.1" customHeight="1" x14ac:dyDescent="0.2">
      <c r="A437" s="226">
        <v>95270</v>
      </c>
      <c r="B437" s="223" t="s">
        <v>595</v>
      </c>
      <c r="C437" s="220" t="s">
        <v>474</v>
      </c>
      <c r="D437" s="221">
        <v>4.7</v>
      </c>
    </row>
    <row r="438" spans="1:4" ht="50.1" customHeight="1" x14ac:dyDescent="0.2">
      <c r="A438" s="226">
        <v>95276</v>
      </c>
      <c r="B438" s="223" t="s">
        <v>596</v>
      </c>
      <c r="C438" s="220" t="s">
        <v>474</v>
      </c>
      <c r="D438" s="221">
        <v>2.1</v>
      </c>
    </row>
    <row r="439" spans="1:4" ht="50.1" customHeight="1" x14ac:dyDescent="0.2">
      <c r="A439" s="226">
        <v>95282</v>
      </c>
      <c r="B439" s="223" t="s">
        <v>597</v>
      </c>
      <c r="C439" s="220" t="s">
        <v>474</v>
      </c>
      <c r="D439" s="221">
        <v>4.6900000000000004</v>
      </c>
    </row>
    <row r="440" spans="1:4" ht="50.1" customHeight="1" x14ac:dyDescent="0.2">
      <c r="A440" s="226">
        <v>95620</v>
      </c>
      <c r="B440" s="223" t="s">
        <v>598</v>
      </c>
      <c r="C440" s="220" t="s">
        <v>474</v>
      </c>
      <c r="D440" s="221">
        <v>22.63</v>
      </c>
    </row>
    <row r="441" spans="1:4" ht="50.1" customHeight="1" x14ac:dyDescent="0.2">
      <c r="A441" s="226">
        <v>95631</v>
      </c>
      <c r="B441" s="223" t="s">
        <v>599</v>
      </c>
      <c r="C441" s="220" t="s">
        <v>474</v>
      </c>
      <c r="D441" s="221">
        <v>142.51</v>
      </c>
    </row>
    <row r="442" spans="1:4" ht="50.1" customHeight="1" x14ac:dyDescent="0.2">
      <c r="A442" s="226">
        <v>95702</v>
      </c>
      <c r="B442" s="223" t="s">
        <v>600</v>
      </c>
      <c r="C442" s="220" t="s">
        <v>474</v>
      </c>
      <c r="D442" s="221">
        <v>32.880000000000003</v>
      </c>
    </row>
    <row r="443" spans="1:4" ht="50.1" customHeight="1" x14ac:dyDescent="0.2">
      <c r="A443" s="226">
        <v>95708</v>
      </c>
      <c r="B443" s="223" t="s">
        <v>601</v>
      </c>
      <c r="C443" s="220" t="s">
        <v>474</v>
      </c>
      <c r="D443" s="221">
        <v>98.43</v>
      </c>
    </row>
    <row r="444" spans="1:4" ht="50.1" customHeight="1" x14ac:dyDescent="0.2">
      <c r="A444" s="226">
        <v>95714</v>
      </c>
      <c r="B444" s="223" t="s">
        <v>602</v>
      </c>
      <c r="C444" s="220" t="s">
        <v>474</v>
      </c>
      <c r="D444" s="221">
        <v>170.07</v>
      </c>
    </row>
    <row r="445" spans="1:4" ht="50.1" customHeight="1" x14ac:dyDescent="0.2">
      <c r="A445" s="226">
        <v>95720</v>
      </c>
      <c r="B445" s="223" t="s">
        <v>603</v>
      </c>
      <c r="C445" s="220" t="s">
        <v>474</v>
      </c>
      <c r="D445" s="221">
        <v>167.61</v>
      </c>
    </row>
    <row r="446" spans="1:4" ht="50.1" customHeight="1" x14ac:dyDescent="0.2">
      <c r="A446" s="226">
        <v>95872</v>
      </c>
      <c r="B446" s="223" t="s">
        <v>604</v>
      </c>
      <c r="C446" s="220" t="s">
        <v>474</v>
      </c>
      <c r="D446" s="221">
        <v>167.22</v>
      </c>
    </row>
    <row r="447" spans="1:4" ht="50.1" customHeight="1" x14ac:dyDescent="0.2">
      <c r="A447" s="226">
        <v>96013</v>
      </c>
      <c r="B447" s="223" t="s">
        <v>605</v>
      </c>
      <c r="C447" s="220" t="s">
        <v>474</v>
      </c>
      <c r="D447" s="221">
        <v>108.89</v>
      </c>
    </row>
    <row r="448" spans="1:4" ht="50.1" customHeight="1" x14ac:dyDescent="0.2">
      <c r="A448" s="226">
        <v>96020</v>
      </c>
      <c r="B448" s="223" t="s">
        <v>606</v>
      </c>
      <c r="C448" s="220" t="s">
        <v>474</v>
      </c>
      <c r="D448" s="221">
        <v>108.66</v>
      </c>
    </row>
    <row r="449" spans="1:4" ht="50.1" customHeight="1" x14ac:dyDescent="0.2">
      <c r="A449" s="226">
        <v>96028</v>
      </c>
      <c r="B449" s="223" t="s">
        <v>607</v>
      </c>
      <c r="C449" s="220" t="s">
        <v>474</v>
      </c>
      <c r="D449" s="221">
        <v>85.39</v>
      </c>
    </row>
    <row r="450" spans="1:4" ht="50.1" customHeight="1" x14ac:dyDescent="0.2">
      <c r="A450" s="226">
        <v>96035</v>
      </c>
      <c r="B450" s="223" t="s">
        <v>608</v>
      </c>
      <c r="C450" s="220" t="s">
        <v>474</v>
      </c>
      <c r="D450" s="221">
        <v>179.68</v>
      </c>
    </row>
    <row r="451" spans="1:4" ht="50.1" customHeight="1" x14ac:dyDescent="0.2">
      <c r="A451" s="226">
        <v>96157</v>
      </c>
      <c r="B451" s="223" t="s">
        <v>609</v>
      </c>
      <c r="C451" s="220" t="s">
        <v>474</v>
      </c>
      <c r="D451" s="221">
        <v>85.62</v>
      </c>
    </row>
    <row r="452" spans="1:4" ht="50.1" customHeight="1" x14ac:dyDescent="0.2">
      <c r="A452" s="226">
        <v>96158</v>
      </c>
      <c r="B452" s="223" t="s">
        <v>610</v>
      </c>
      <c r="C452" s="220" t="s">
        <v>474</v>
      </c>
      <c r="D452" s="221">
        <v>80.540000000000006</v>
      </c>
    </row>
    <row r="453" spans="1:4" ht="50.1" customHeight="1" x14ac:dyDescent="0.2">
      <c r="A453" s="226">
        <v>96245</v>
      </c>
      <c r="B453" s="223" t="s">
        <v>611</v>
      </c>
      <c r="C453" s="220" t="s">
        <v>474</v>
      </c>
      <c r="D453" s="221">
        <v>73.260000000000005</v>
      </c>
    </row>
    <row r="454" spans="1:4" ht="50.1" customHeight="1" x14ac:dyDescent="0.2">
      <c r="A454" s="226">
        <v>96303</v>
      </c>
      <c r="B454" s="223" t="s">
        <v>612</v>
      </c>
      <c r="C454" s="220" t="s">
        <v>474</v>
      </c>
      <c r="D454" s="221">
        <v>164.24</v>
      </c>
    </row>
    <row r="455" spans="1:4" ht="50.1" customHeight="1" x14ac:dyDescent="0.2">
      <c r="A455" s="226">
        <v>96309</v>
      </c>
      <c r="B455" s="223" t="s">
        <v>613</v>
      </c>
      <c r="C455" s="220" t="s">
        <v>474</v>
      </c>
      <c r="D455" s="221">
        <v>0.89</v>
      </c>
    </row>
    <row r="456" spans="1:4" ht="50.1" customHeight="1" x14ac:dyDescent="0.2">
      <c r="A456" s="226">
        <v>96463</v>
      </c>
      <c r="B456" s="223" t="s">
        <v>614</v>
      </c>
      <c r="C456" s="220" t="s">
        <v>474</v>
      </c>
      <c r="D456" s="221">
        <v>141.24</v>
      </c>
    </row>
    <row r="457" spans="1:4" ht="50.1" customHeight="1" x14ac:dyDescent="0.2">
      <c r="A457" s="226">
        <v>98764</v>
      </c>
      <c r="B457" s="223" t="s">
        <v>615</v>
      </c>
      <c r="C457" s="220" t="s">
        <v>474</v>
      </c>
      <c r="D457" s="221">
        <v>2.56</v>
      </c>
    </row>
    <row r="458" spans="1:4" ht="50.1" customHeight="1" x14ac:dyDescent="0.2">
      <c r="A458" s="226">
        <v>5632</v>
      </c>
      <c r="B458" s="223" t="s">
        <v>616</v>
      </c>
      <c r="C458" s="220" t="s">
        <v>617</v>
      </c>
      <c r="D458" s="221">
        <v>57.06</v>
      </c>
    </row>
    <row r="459" spans="1:4" ht="50.1" customHeight="1" x14ac:dyDescent="0.2">
      <c r="A459" s="226">
        <v>5679</v>
      </c>
      <c r="B459" s="223" t="s">
        <v>618</v>
      </c>
      <c r="C459" s="220" t="s">
        <v>617</v>
      </c>
      <c r="D459" s="221">
        <v>46.04</v>
      </c>
    </row>
    <row r="460" spans="1:4" ht="50.1" customHeight="1" x14ac:dyDescent="0.2">
      <c r="A460" s="226">
        <v>5681</v>
      </c>
      <c r="B460" s="223" t="s">
        <v>619</v>
      </c>
      <c r="C460" s="220" t="s">
        <v>617</v>
      </c>
      <c r="D460" s="221">
        <v>44.14</v>
      </c>
    </row>
    <row r="461" spans="1:4" ht="50.1" customHeight="1" x14ac:dyDescent="0.2">
      <c r="A461" s="226">
        <v>5685</v>
      </c>
      <c r="B461" s="223" t="s">
        <v>620</v>
      </c>
      <c r="C461" s="220" t="s">
        <v>617</v>
      </c>
      <c r="D461" s="221">
        <v>45.02</v>
      </c>
    </row>
    <row r="462" spans="1:4" ht="50.1" customHeight="1" x14ac:dyDescent="0.2">
      <c r="A462" s="226">
        <v>5690</v>
      </c>
      <c r="B462" s="223" t="s">
        <v>621</v>
      </c>
      <c r="C462" s="220" t="s">
        <v>617</v>
      </c>
      <c r="D462" s="221">
        <v>1.96</v>
      </c>
    </row>
    <row r="463" spans="1:4" ht="50.1" customHeight="1" x14ac:dyDescent="0.2">
      <c r="A463" s="226">
        <v>5806</v>
      </c>
      <c r="B463" s="223" t="s">
        <v>622</v>
      </c>
      <c r="C463" s="220" t="s">
        <v>617</v>
      </c>
      <c r="D463" s="221">
        <v>0.16</v>
      </c>
    </row>
    <row r="464" spans="1:4" ht="50.1" customHeight="1" x14ac:dyDescent="0.2">
      <c r="A464" s="226">
        <v>5826</v>
      </c>
      <c r="B464" s="223" t="s">
        <v>623</v>
      </c>
      <c r="C464" s="220" t="s">
        <v>617</v>
      </c>
      <c r="D464" s="221">
        <v>33.25</v>
      </c>
    </row>
    <row r="465" spans="1:4" ht="50.1" customHeight="1" x14ac:dyDescent="0.2">
      <c r="A465" s="226">
        <v>5829</v>
      </c>
      <c r="B465" s="223" t="s">
        <v>624</v>
      </c>
      <c r="C465" s="220" t="s">
        <v>617</v>
      </c>
      <c r="D465" s="221">
        <v>119.37</v>
      </c>
    </row>
    <row r="466" spans="1:4" ht="50.1" customHeight="1" x14ac:dyDescent="0.2">
      <c r="A466" s="226">
        <v>5837</v>
      </c>
      <c r="B466" s="223" t="s">
        <v>625</v>
      </c>
      <c r="C466" s="220" t="s">
        <v>617</v>
      </c>
      <c r="D466" s="221">
        <v>97.58</v>
      </c>
    </row>
    <row r="467" spans="1:4" ht="50.1" customHeight="1" x14ac:dyDescent="0.2">
      <c r="A467" s="226">
        <v>5841</v>
      </c>
      <c r="B467" s="223" t="s">
        <v>626</v>
      </c>
      <c r="C467" s="220" t="s">
        <v>617</v>
      </c>
      <c r="D467" s="221">
        <v>2.25</v>
      </c>
    </row>
    <row r="468" spans="1:4" ht="50.1" customHeight="1" x14ac:dyDescent="0.2">
      <c r="A468" s="226">
        <v>5845</v>
      </c>
      <c r="B468" s="223" t="s">
        <v>627</v>
      </c>
      <c r="C468" s="220" t="s">
        <v>617</v>
      </c>
      <c r="D468" s="221">
        <v>36.78</v>
      </c>
    </row>
    <row r="469" spans="1:4" ht="50.1" customHeight="1" x14ac:dyDescent="0.2">
      <c r="A469" s="226">
        <v>5849</v>
      </c>
      <c r="B469" s="223" t="s">
        <v>628</v>
      </c>
      <c r="C469" s="220" t="s">
        <v>617</v>
      </c>
      <c r="D469" s="221">
        <v>55.46</v>
      </c>
    </row>
    <row r="470" spans="1:4" ht="50.1" customHeight="1" x14ac:dyDescent="0.2">
      <c r="A470" s="226">
        <v>5853</v>
      </c>
      <c r="B470" s="223" t="s">
        <v>629</v>
      </c>
      <c r="C470" s="220" t="s">
        <v>617</v>
      </c>
      <c r="D470" s="221">
        <v>55.64</v>
      </c>
    </row>
    <row r="471" spans="1:4" ht="50.1" customHeight="1" x14ac:dyDescent="0.2">
      <c r="A471" s="226">
        <v>5857</v>
      </c>
      <c r="B471" s="223" t="s">
        <v>630</v>
      </c>
      <c r="C471" s="220" t="s">
        <v>617</v>
      </c>
      <c r="D471" s="221">
        <v>123.84</v>
      </c>
    </row>
    <row r="472" spans="1:4" ht="50.1" customHeight="1" x14ac:dyDescent="0.2">
      <c r="A472" s="226">
        <v>5865</v>
      </c>
      <c r="B472" s="223" t="s">
        <v>631</v>
      </c>
      <c r="C472" s="220" t="s">
        <v>617</v>
      </c>
      <c r="D472" s="221">
        <v>5.59</v>
      </c>
    </row>
    <row r="473" spans="1:4" ht="50.1" customHeight="1" x14ac:dyDescent="0.2">
      <c r="A473" s="226">
        <v>5869</v>
      </c>
      <c r="B473" s="223" t="s">
        <v>632</v>
      </c>
      <c r="C473" s="220" t="s">
        <v>617</v>
      </c>
      <c r="D473" s="221">
        <v>49.25</v>
      </c>
    </row>
    <row r="474" spans="1:4" ht="50.1" customHeight="1" x14ac:dyDescent="0.2">
      <c r="A474" s="226">
        <v>5877</v>
      </c>
      <c r="B474" s="223" t="s">
        <v>633</v>
      </c>
      <c r="C474" s="220" t="s">
        <v>617</v>
      </c>
      <c r="D474" s="221">
        <v>45.44</v>
      </c>
    </row>
    <row r="475" spans="1:4" ht="50.1" customHeight="1" x14ac:dyDescent="0.2">
      <c r="A475" s="226">
        <v>5881</v>
      </c>
      <c r="B475" s="223" t="s">
        <v>634</v>
      </c>
      <c r="C475" s="220" t="s">
        <v>617</v>
      </c>
      <c r="D475" s="221">
        <v>51.82</v>
      </c>
    </row>
    <row r="476" spans="1:4" ht="50.1" customHeight="1" x14ac:dyDescent="0.2">
      <c r="A476" s="226">
        <v>5884</v>
      </c>
      <c r="B476" s="223" t="s">
        <v>635</v>
      </c>
      <c r="C476" s="220" t="s">
        <v>617</v>
      </c>
      <c r="D476" s="221">
        <v>32.22</v>
      </c>
    </row>
    <row r="477" spans="1:4" ht="50.1" customHeight="1" x14ac:dyDescent="0.2">
      <c r="A477" s="226">
        <v>5892</v>
      </c>
      <c r="B477" s="223" t="s">
        <v>636</v>
      </c>
      <c r="C477" s="220" t="s">
        <v>617</v>
      </c>
      <c r="D477" s="221">
        <v>34.119999999999997</v>
      </c>
    </row>
    <row r="478" spans="1:4" ht="50.1" customHeight="1" x14ac:dyDescent="0.2">
      <c r="A478" s="226">
        <v>5896</v>
      </c>
      <c r="B478" s="223" t="s">
        <v>637</v>
      </c>
      <c r="C478" s="220" t="s">
        <v>617</v>
      </c>
      <c r="D478" s="221">
        <v>32.43</v>
      </c>
    </row>
    <row r="479" spans="1:4" ht="50.1" customHeight="1" x14ac:dyDescent="0.2">
      <c r="A479" s="226">
        <v>5903</v>
      </c>
      <c r="B479" s="223" t="s">
        <v>638</v>
      </c>
      <c r="C479" s="220" t="s">
        <v>617</v>
      </c>
      <c r="D479" s="221">
        <v>38.81</v>
      </c>
    </row>
    <row r="480" spans="1:4" ht="50.1" customHeight="1" x14ac:dyDescent="0.2">
      <c r="A480" s="226">
        <v>5911</v>
      </c>
      <c r="B480" s="223" t="s">
        <v>639</v>
      </c>
      <c r="C480" s="220" t="s">
        <v>617</v>
      </c>
      <c r="D480" s="221">
        <v>16.420000000000002</v>
      </c>
    </row>
    <row r="481" spans="1:4" ht="50.1" customHeight="1" x14ac:dyDescent="0.2">
      <c r="A481" s="226">
        <v>5923</v>
      </c>
      <c r="B481" s="223" t="s">
        <v>640</v>
      </c>
      <c r="C481" s="220" t="s">
        <v>617</v>
      </c>
      <c r="D481" s="221">
        <v>1.53</v>
      </c>
    </row>
    <row r="482" spans="1:4" ht="50.1" customHeight="1" x14ac:dyDescent="0.2">
      <c r="A482" s="226">
        <v>5930</v>
      </c>
      <c r="B482" s="223" t="s">
        <v>641</v>
      </c>
      <c r="C482" s="220" t="s">
        <v>617</v>
      </c>
      <c r="D482" s="221">
        <v>30.32</v>
      </c>
    </row>
    <row r="483" spans="1:4" ht="50.1" customHeight="1" x14ac:dyDescent="0.2">
      <c r="A483" s="226">
        <v>5934</v>
      </c>
      <c r="B483" s="223" t="s">
        <v>642</v>
      </c>
      <c r="C483" s="220" t="s">
        <v>617</v>
      </c>
      <c r="D483" s="221">
        <v>60.8</v>
      </c>
    </row>
    <row r="484" spans="1:4" ht="50.1" customHeight="1" x14ac:dyDescent="0.2">
      <c r="A484" s="226">
        <v>5942</v>
      </c>
      <c r="B484" s="223" t="s">
        <v>643</v>
      </c>
      <c r="C484" s="220" t="s">
        <v>617</v>
      </c>
      <c r="D484" s="221">
        <v>48.24</v>
      </c>
    </row>
    <row r="485" spans="1:4" ht="50.1" customHeight="1" x14ac:dyDescent="0.2">
      <c r="A485" s="226">
        <v>5946</v>
      </c>
      <c r="B485" s="223" t="s">
        <v>644</v>
      </c>
      <c r="C485" s="220" t="s">
        <v>617</v>
      </c>
      <c r="D485" s="221">
        <v>57.54</v>
      </c>
    </row>
    <row r="486" spans="1:4" ht="50.1" customHeight="1" x14ac:dyDescent="0.2">
      <c r="A486" s="226">
        <v>5952</v>
      </c>
      <c r="B486" s="223" t="s">
        <v>645</v>
      </c>
      <c r="C486" s="220" t="s">
        <v>617</v>
      </c>
      <c r="D486" s="221">
        <v>22.15</v>
      </c>
    </row>
    <row r="487" spans="1:4" ht="50.1" customHeight="1" x14ac:dyDescent="0.2">
      <c r="A487" s="226">
        <v>5954</v>
      </c>
      <c r="B487" s="223" t="s">
        <v>646</v>
      </c>
      <c r="C487" s="220" t="s">
        <v>617</v>
      </c>
      <c r="D487" s="221">
        <v>2.42</v>
      </c>
    </row>
    <row r="488" spans="1:4" ht="50.1" customHeight="1" x14ac:dyDescent="0.2">
      <c r="A488" s="226">
        <v>5961</v>
      </c>
      <c r="B488" s="223" t="s">
        <v>647</v>
      </c>
      <c r="C488" s="220" t="s">
        <v>617</v>
      </c>
      <c r="D488" s="221">
        <v>37.49</v>
      </c>
    </row>
    <row r="489" spans="1:4" ht="50.1" customHeight="1" x14ac:dyDescent="0.2">
      <c r="A489" s="226">
        <v>6260</v>
      </c>
      <c r="B489" s="223" t="s">
        <v>648</v>
      </c>
      <c r="C489" s="220" t="s">
        <v>617</v>
      </c>
      <c r="D489" s="221">
        <v>35.380000000000003</v>
      </c>
    </row>
    <row r="490" spans="1:4" ht="50.1" customHeight="1" x14ac:dyDescent="0.2">
      <c r="A490" s="226">
        <v>6880</v>
      </c>
      <c r="B490" s="223" t="s">
        <v>649</v>
      </c>
      <c r="C490" s="220" t="s">
        <v>617</v>
      </c>
      <c r="D490" s="221">
        <v>55.47</v>
      </c>
    </row>
    <row r="491" spans="1:4" ht="50.1" customHeight="1" x14ac:dyDescent="0.2">
      <c r="A491" s="226">
        <v>7031</v>
      </c>
      <c r="B491" s="223" t="s">
        <v>650</v>
      </c>
      <c r="C491" s="220" t="s">
        <v>617</v>
      </c>
      <c r="D491" s="221">
        <v>3.36</v>
      </c>
    </row>
    <row r="492" spans="1:4" ht="50.1" customHeight="1" x14ac:dyDescent="0.2">
      <c r="A492" s="226">
        <v>7043</v>
      </c>
      <c r="B492" s="223" t="s">
        <v>651</v>
      </c>
      <c r="C492" s="220" t="s">
        <v>617</v>
      </c>
      <c r="D492" s="221">
        <v>0.19</v>
      </c>
    </row>
    <row r="493" spans="1:4" ht="50.1" customHeight="1" x14ac:dyDescent="0.2">
      <c r="A493" s="226">
        <v>7050</v>
      </c>
      <c r="B493" s="223" t="s">
        <v>652</v>
      </c>
      <c r="C493" s="220" t="s">
        <v>617</v>
      </c>
      <c r="D493" s="221">
        <v>52.19</v>
      </c>
    </row>
    <row r="494" spans="1:4" ht="50.1" customHeight="1" x14ac:dyDescent="0.2">
      <c r="A494" s="226">
        <v>67827</v>
      </c>
      <c r="B494" s="223" t="s">
        <v>653</v>
      </c>
      <c r="C494" s="220" t="s">
        <v>617</v>
      </c>
      <c r="D494" s="221">
        <v>36.81</v>
      </c>
    </row>
    <row r="495" spans="1:4" ht="50.1" customHeight="1" x14ac:dyDescent="0.2">
      <c r="A495" s="226">
        <v>73395</v>
      </c>
      <c r="B495" s="223" t="s">
        <v>654</v>
      </c>
      <c r="C495" s="220" t="s">
        <v>617</v>
      </c>
      <c r="D495" s="221">
        <v>4.51</v>
      </c>
    </row>
    <row r="496" spans="1:4" ht="50.1" customHeight="1" x14ac:dyDescent="0.2">
      <c r="A496" s="226">
        <v>83766</v>
      </c>
      <c r="B496" s="223" t="s">
        <v>655</v>
      </c>
      <c r="C496" s="220" t="s">
        <v>617</v>
      </c>
      <c r="D496" s="221">
        <v>28.99</v>
      </c>
    </row>
    <row r="497" spans="1:4" ht="50.1" customHeight="1" x14ac:dyDescent="0.2">
      <c r="A497" s="226">
        <v>84013</v>
      </c>
      <c r="B497" s="223" t="s">
        <v>656</v>
      </c>
      <c r="C497" s="220" t="s">
        <v>617</v>
      </c>
      <c r="D497" s="221">
        <v>55.76</v>
      </c>
    </row>
    <row r="498" spans="1:4" ht="50.1" customHeight="1" x14ac:dyDescent="0.2">
      <c r="A498" s="226">
        <v>87446</v>
      </c>
      <c r="B498" s="223" t="s">
        <v>657</v>
      </c>
      <c r="C498" s="220" t="s">
        <v>617</v>
      </c>
      <c r="D498" s="221">
        <v>0.28999999999999998</v>
      </c>
    </row>
    <row r="499" spans="1:4" ht="50.1" customHeight="1" x14ac:dyDescent="0.2">
      <c r="A499" s="226">
        <v>88392</v>
      </c>
      <c r="B499" s="223" t="s">
        <v>658</v>
      </c>
      <c r="C499" s="220" t="s">
        <v>617</v>
      </c>
      <c r="D499" s="221">
        <v>0.57999999999999996</v>
      </c>
    </row>
    <row r="500" spans="1:4" ht="50.1" customHeight="1" x14ac:dyDescent="0.2">
      <c r="A500" s="226">
        <v>88398</v>
      </c>
      <c r="B500" s="223" t="s">
        <v>659</v>
      </c>
      <c r="C500" s="220" t="s">
        <v>617</v>
      </c>
      <c r="D500" s="221">
        <v>0.69</v>
      </c>
    </row>
    <row r="501" spans="1:4" ht="50.1" customHeight="1" x14ac:dyDescent="0.2">
      <c r="A501" s="226">
        <v>88404</v>
      </c>
      <c r="B501" s="223" t="s">
        <v>660</v>
      </c>
      <c r="C501" s="220" t="s">
        <v>617</v>
      </c>
      <c r="D501" s="221">
        <v>0.55000000000000004</v>
      </c>
    </row>
    <row r="502" spans="1:4" ht="50.1" customHeight="1" x14ac:dyDescent="0.2">
      <c r="A502" s="226">
        <v>88430</v>
      </c>
      <c r="B502" s="223" t="s">
        <v>661</v>
      </c>
      <c r="C502" s="220" t="s">
        <v>617</v>
      </c>
      <c r="D502" s="221">
        <v>3.63</v>
      </c>
    </row>
    <row r="503" spans="1:4" ht="50.1" customHeight="1" x14ac:dyDescent="0.2">
      <c r="A503" s="226">
        <v>88438</v>
      </c>
      <c r="B503" s="223" t="s">
        <v>662</v>
      </c>
      <c r="C503" s="220" t="s">
        <v>617</v>
      </c>
      <c r="D503" s="221">
        <v>4.82</v>
      </c>
    </row>
    <row r="504" spans="1:4" ht="50.1" customHeight="1" x14ac:dyDescent="0.2">
      <c r="A504" s="226">
        <v>88831</v>
      </c>
      <c r="B504" s="223" t="s">
        <v>663</v>
      </c>
      <c r="C504" s="220" t="s">
        <v>617</v>
      </c>
      <c r="D504" s="221">
        <v>0.22</v>
      </c>
    </row>
    <row r="505" spans="1:4" ht="50.1" customHeight="1" x14ac:dyDescent="0.2">
      <c r="A505" s="226">
        <v>88844</v>
      </c>
      <c r="B505" s="223" t="s">
        <v>664</v>
      </c>
      <c r="C505" s="220" t="s">
        <v>617</v>
      </c>
      <c r="D505" s="221">
        <v>49.86</v>
      </c>
    </row>
    <row r="506" spans="1:4" ht="50.1" customHeight="1" x14ac:dyDescent="0.2">
      <c r="A506" s="226">
        <v>88908</v>
      </c>
      <c r="B506" s="223" t="s">
        <v>665</v>
      </c>
      <c r="C506" s="220" t="s">
        <v>617</v>
      </c>
      <c r="D506" s="221">
        <v>60.22</v>
      </c>
    </row>
    <row r="507" spans="1:4" ht="50.1" customHeight="1" x14ac:dyDescent="0.2">
      <c r="A507" s="226">
        <v>89022</v>
      </c>
      <c r="B507" s="223" t="s">
        <v>666</v>
      </c>
      <c r="C507" s="220" t="s">
        <v>617</v>
      </c>
      <c r="D507" s="221">
        <v>0.27</v>
      </c>
    </row>
    <row r="508" spans="1:4" ht="50.1" customHeight="1" x14ac:dyDescent="0.2">
      <c r="A508" s="226">
        <v>89027</v>
      </c>
      <c r="B508" s="223" t="s">
        <v>667</v>
      </c>
      <c r="C508" s="220" t="s">
        <v>617</v>
      </c>
      <c r="D508" s="221">
        <v>2.73</v>
      </c>
    </row>
    <row r="509" spans="1:4" ht="50.1" customHeight="1" x14ac:dyDescent="0.2">
      <c r="A509" s="226">
        <v>89031</v>
      </c>
      <c r="B509" s="223" t="s">
        <v>668</v>
      </c>
      <c r="C509" s="220" t="s">
        <v>617</v>
      </c>
      <c r="D509" s="221">
        <v>48.79</v>
      </c>
    </row>
    <row r="510" spans="1:4" ht="50.1" customHeight="1" x14ac:dyDescent="0.2">
      <c r="A510" s="226">
        <v>89036</v>
      </c>
      <c r="B510" s="223" t="s">
        <v>669</v>
      </c>
      <c r="C510" s="220" t="s">
        <v>617</v>
      </c>
      <c r="D510" s="221">
        <v>33.81</v>
      </c>
    </row>
    <row r="511" spans="1:4" ht="50.1" customHeight="1" x14ac:dyDescent="0.2">
      <c r="A511" s="226">
        <v>89218</v>
      </c>
      <c r="B511" s="223" t="s">
        <v>670</v>
      </c>
      <c r="C511" s="220" t="s">
        <v>617</v>
      </c>
      <c r="D511" s="221">
        <v>69.930000000000007</v>
      </c>
    </row>
    <row r="512" spans="1:4" ht="50.1" customHeight="1" x14ac:dyDescent="0.2">
      <c r="A512" s="226">
        <v>89226</v>
      </c>
      <c r="B512" s="223" t="s">
        <v>671</v>
      </c>
      <c r="C512" s="220" t="s">
        <v>617</v>
      </c>
      <c r="D512" s="221">
        <v>0.9</v>
      </c>
    </row>
    <row r="513" spans="1:4" ht="50.1" customHeight="1" x14ac:dyDescent="0.2">
      <c r="A513" s="226">
        <v>89235</v>
      </c>
      <c r="B513" s="223" t="s">
        <v>672</v>
      </c>
      <c r="C513" s="220" t="s">
        <v>617</v>
      </c>
      <c r="D513" s="221">
        <v>122.04</v>
      </c>
    </row>
    <row r="514" spans="1:4" ht="50.1" customHeight="1" x14ac:dyDescent="0.2">
      <c r="A514" s="226">
        <v>89243</v>
      </c>
      <c r="B514" s="223" t="s">
        <v>673</v>
      </c>
      <c r="C514" s="220" t="s">
        <v>617</v>
      </c>
      <c r="D514" s="221">
        <v>248</v>
      </c>
    </row>
    <row r="515" spans="1:4" ht="50.1" customHeight="1" x14ac:dyDescent="0.2">
      <c r="A515" s="226">
        <v>89251</v>
      </c>
      <c r="B515" s="223" t="s">
        <v>674</v>
      </c>
      <c r="C515" s="220" t="s">
        <v>617</v>
      </c>
      <c r="D515" s="221">
        <v>219.13</v>
      </c>
    </row>
    <row r="516" spans="1:4" ht="50.1" customHeight="1" x14ac:dyDescent="0.2">
      <c r="A516" s="226">
        <v>89258</v>
      </c>
      <c r="B516" s="223" t="s">
        <v>675</v>
      </c>
      <c r="C516" s="220" t="s">
        <v>617</v>
      </c>
      <c r="D516" s="221">
        <v>84.97</v>
      </c>
    </row>
    <row r="517" spans="1:4" ht="50.1" customHeight="1" x14ac:dyDescent="0.2">
      <c r="A517" s="226">
        <v>89273</v>
      </c>
      <c r="B517" s="223" t="s">
        <v>676</v>
      </c>
      <c r="C517" s="220" t="s">
        <v>617</v>
      </c>
      <c r="D517" s="221">
        <v>55.49</v>
      </c>
    </row>
    <row r="518" spans="1:4" ht="50.1" customHeight="1" x14ac:dyDescent="0.2">
      <c r="A518" s="226">
        <v>89279</v>
      </c>
      <c r="B518" s="223" t="s">
        <v>677</v>
      </c>
      <c r="C518" s="220" t="s">
        <v>617</v>
      </c>
      <c r="D518" s="221">
        <v>1.1000000000000001</v>
      </c>
    </row>
    <row r="519" spans="1:4" ht="50.1" customHeight="1" x14ac:dyDescent="0.2">
      <c r="A519" s="226">
        <v>89877</v>
      </c>
      <c r="B519" s="223" t="s">
        <v>678</v>
      </c>
      <c r="C519" s="220" t="s">
        <v>617</v>
      </c>
      <c r="D519" s="221">
        <v>45.19</v>
      </c>
    </row>
    <row r="520" spans="1:4" ht="50.1" customHeight="1" x14ac:dyDescent="0.2">
      <c r="A520" s="226">
        <v>89884</v>
      </c>
      <c r="B520" s="223" t="s">
        <v>679</v>
      </c>
      <c r="C520" s="220" t="s">
        <v>617</v>
      </c>
      <c r="D520" s="221">
        <v>46.6</v>
      </c>
    </row>
    <row r="521" spans="1:4" ht="50.1" customHeight="1" x14ac:dyDescent="0.2">
      <c r="A521" s="226">
        <v>90587</v>
      </c>
      <c r="B521" s="223" t="s">
        <v>680</v>
      </c>
      <c r="C521" s="220" t="s">
        <v>617</v>
      </c>
      <c r="D521" s="221">
        <v>0.33</v>
      </c>
    </row>
    <row r="522" spans="1:4" ht="50.1" customHeight="1" x14ac:dyDescent="0.2">
      <c r="A522" s="226">
        <v>90626</v>
      </c>
      <c r="B522" s="223" t="s">
        <v>681</v>
      </c>
      <c r="C522" s="220" t="s">
        <v>617</v>
      </c>
      <c r="D522" s="221">
        <v>1.38</v>
      </c>
    </row>
    <row r="523" spans="1:4" ht="50.1" customHeight="1" x14ac:dyDescent="0.2">
      <c r="A523" s="226">
        <v>90632</v>
      </c>
      <c r="B523" s="223" t="s">
        <v>682</v>
      </c>
      <c r="C523" s="220" t="s">
        <v>617</v>
      </c>
      <c r="D523" s="221">
        <v>53.8</v>
      </c>
    </row>
    <row r="524" spans="1:4" ht="50.1" customHeight="1" x14ac:dyDescent="0.2">
      <c r="A524" s="226">
        <v>90638</v>
      </c>
      <c r="B524" s="223" t="s">
        <v>683</v>
      </c>
      <c r="C524" s="220" t="s">
        <v>617</v>
      </c>
      <c r="D524" s="221">
        <v>2.79</v>
      </c>
    </row>
    <row r="525" spans="1:4" ht="50.1" customHeight="1" x14ac:dyDescent="0.2">
      <c r="A525" s="226">
        <v>90644</v>
      </c>
      <c r="B525" s="223" t="s">
        <v>684</v>
      </c>
      <c r="C525" s="220" t="s">
        <v>617</v>
      </c>
      <c r="D525" s="221">
        <v>4.17</v>
      </c>
    </row>
    <row r="526" spans="1:4" ht="50.1" customHeight="1" x14ac:dyDescent="0.2">
      <c r="A526" s="226">
        <v>90651</v>
      </c>
      <c r="B526" s="223" t="s">
        <v>685</v>
      </c>
      <c r="C526" s="220" t="s">
        <v>617</v>
      </c>
      <c r="D526" s="221">
        <v>0.56999999999999995</v>
      </c>
    </row>
    <row r="527" spans="1:4" ht="50.1" customHeight="1" x14ac:dyDescent="0.2">
      <c r="A527" s="226">
        <v>90657</v>
      </c>
      <c r="B527" s="223" t="s">
        <v>686</v>
      </c>
      <c r="C527" s="220" t="s">
        <v>617</v>
      </c>
      <c r="D527" s="221">
        <v>2.72</v>
      </c>
    </row>
    <row r="528" spans="1:4" ht="50.1" customHeight="1" x14ac:dyDescent="0.2">
      <c r="A528" s="226">
        <v>90663</v>
      </c>
      <c r="B528" s="223" t="s">
        <v>687</v>
      </c>
      <c r="C528" s="220" t="s">
        <v>617</v>
      </c>
      <c r="D528" s="221">
        <v>2.91</v>
      </c>
    </row>
    <row r="529" spans="1:4" ht="50.1" customHeight="1" x14ac:dyDescent="0.2">
      <c r="A529" s="226">
        <v>90669</v>
      </c>
      <c r="B529" s="223" t="s">
        <v>688</v>
      </c>
      <c r="C529" s="220" t="s">
        <v>617</v>
      </c>
      <c r="D529" s="221">
        <v>3.79</v>
      </c>
    </row>
    <row r="530" spans="1:4" ht="50.1" customHeight="1" x14ac:dyDescent="0.2">
      <c r="A530" s="226">
        <v>90675</v>
      </c>
      <c r="B530" s="223" t="s">
        <v>689</v>
      </c>
      <c r="C530" s="220" t="s">
        <v>617</v>
      </c>
      <c r="D530" s="221">
        <v>157.13</v>
      </c>
    </row>
    <row r="531" spans="1:4" ht="50.1" customHeight="1" x14ac:dyDescent="0.2">
      <c r="A531" s="226">
        <v>90681</v>
      </c>
      <c r="B531" s="223" t="s">
        <v>690</v>
      </c>
      <c r="C531" s="220" t="s">
        <v>617</v>
      </c>
      <c r="D531" s="221">
        <v>95.69</v>
      </c>
    </row>
    <row r="532" spans="1:4" ht="50.1" customHeight="1" x14ac:dyDescent="0.2">
      <c r="A532" s="226">
        <v>90687</v>
      </c>
      <c r="B532" s="223" t="s">
        <v>691</v>
      </c>
      <c r="C532" s="220" t="s">
        <v>617</v>
      </c>
      <c r="D532" s="221">
        <v>52.76</v>
      </c>
    </row>
    <row r="533" spans="1:4" ht="50.1" customHeight="1" x14ac:dyDescent="0.2">
      <c r="A533" s="226">
        <v>90693</v>
      </c>
      <c r="B533" s="223" t="s">
        <v>692</v>
      </c>
      <c r="C533" s="220" t="s">
        <v>617</v>
      </c>
      <c r="D533" s="221">
        <v>37.5</v>
      </c>
    </row>
    <row r="534" spans="1:4" ht="50.1" customHeight="1" x14ac:dyDescent="0.2">
      <c r="A534" s="226">
        <v>90965</v>
      </c>
      <c r="B534" s="223" t="s">
        <v>693</v>
      </c>
      <c r="C534" s="220" t="s">
        <v>617</v>
      </c>
      <c r="D534" s="221">
        <v>3.23</v>
      </c>
    </row>
    <row r="535" spans="1:4" ht="50.1" customHeight="1" x14ac:dyDescent="0.2">
      <c r="A535" s="226">
        <v>90973</v>
      </c>
      <c r="B535" s="223" t="s">
        <v>694</v>
      </c>
      <c r="C535" s="220" t="s">
        <v>617</v>
      </c>
      <c r="D535" s="221">
        <v>3.24</v>
      </c>
    </row>
    <row r="536" spans="1:4" ht="50.1" customHeight="1" x14ac:dyDescent="0.2">
      <c r="A536" s="226">
        <v>90982</v>
      </c>
      <c r="B536" s="223" t="s">
        <v>695</v>
      </c>
      <c r="C536" s="220" t="s">
        <v>617</v>
      </c>
      <c r="D536" s="221">
        <v>8.25</v>
      </c>
    </row>
    <row r="537" spans="1:4" ht="50.1" customHeight="1" x14ac:dyDescent="0.2">
      <c r="A537" s="226">
        <v>91001</v>
      </c>
      <c r="B537" s="223" t="s">
        <v>696</v>
      </c>
      <c r="C537" s="220" t="s">
        <v>617</v>
      </c>
      <c r="D537" s="221">
        <v>3.85</v>
      </c>
    </row>
    <row r="538" spans="1:4" ht="50.1" customHeight="1" x14ac:dyDescent="0.2">
      <c r="A538" s="226">
        <v>91032</v>
      </c>
      <c r="B538" s="223" t="s">
        <v>697</v>
      </c>
      <c r="C538" s="220" t="s">
        <v>617</v>
      </c>
      <c r="D538" s="221">
        <v>37.299999999999997</v>
      </c>
    </row>
    <row r="539" spans="1:4" ht="50.1" customHeight="1" x14ac:dyDescent="0.2">
      <c r="A539" s="226">
        <v>91278</v>
      </c>
      <c r="B539" s="223" t="s">
        <v>698</v>
      </c>
      <c r="C539" s="220" t="s">
        <v>617</v>
      </c>
      <c r="D539" s="221">
        <v>0.56000000000000005</v>
      </c>
    </row>
    <row r="540" spans="1:4" ht="50.1" customHeight="1" x14ac:dyDescent="0.2">
      <c r="A540" s="226">
        <v>91285</v>
      </c>
      <c r="B540" s="223" t="s">
        <v>699</v>
      </c>
      <c r="C540" s="220" t="s">
        <v>617</v>
      </c>
      <c r="D540" s="221">
        <v>0.78</v>
      </c>
    </row>
    <row r="541" spans="1:4" ht="50.1" customHeight="1" x14ac:dyDescent="0.2">
      <c r="A541" s="226">
        <v>91387</v>
      </c>
      <c r="B541" s="223" t="s">
        <v>700</v>
      </c>
      <c r="C541" s="220" t="s">
        <v>617</v>
      </c>
      <c r="D541" s="221">
        <v>39.51</v>
      </c>
    </row>
    <row r="542" spans="1:4" ht="50.1" customHeight="1" x14ac:dyDescent="0.2">
      <c r="A542" s="226">
        <v>91395</v>
      </c>
      <c r="B542" s="223" t="s">
        <v>701</v>
      </c>
      <c r="C542" s="220" t="s">
        <v>617</v>
      </c>
      <c r="D542" s="221">
        <v>35.07</v>
      </c>
    </row>
    <row r="543" spans="1:4" ht="50.1" customHeight="1" x14ac:dyDescent="0.2">
      <c r="A543" s="226">
        <v>91486</v>
      </c>
      <c r="B543" s="223" t="s">
        <v>702</v>
      </c>
      <c r="C543" s="220" t="s">
        <v>617</v>
      </c>
      <c r="D543" s="221">
        <v>40.1</v>
      </c>
    </row>
    <row r="544" spans="1:4" ht="50.1" customHeight="1" x14ac:dyDescent="0.2">
      <c r="A544" s="226">
        <v>91534</v>
      </c>
      <c r="B544" s="223" t="s">
        <v>703</v>
      </c>
      <c r="C544" s="220" t="s">
        <v>617</v>
      </c>
      <c r="D544" s="221">
        <v>25.86</v>
      </c>
    </row>
    <row r="545" spans="1:4" ht="50.1" customHeight="1" x14ac:dyDescent="0.2">
      <c r="A545" s="226">
        <v>91635</v>
      </c>
      <c r="B545" s="223" t="s">
        <v>704</v>
      </c>
      <c r="C545" s="220" t="s">
        <v>617</v>
      </c>
      <c r="D545" s="221">
        <v>29.35</v>
      </c>
    </row>
    <row r="546" spans="1:4" ht="50.1" customHeight="1" x14ac:dyDescent="0.2">
      <c r="A546" s="226">
        <v>91646</v>
      </c>
      <c r="B546" s="223" t="s">
        <v>705</v>
      </c>
      <c r="C546" s="220" t="s">
        <v>617</v>
      </c>
      <c r="D546" s="221">
        <v>54.36</v>
      </c>
    </row>
    <row r="547" spans="1:4" ht="50.1" customHeight="1" x14ac:dyDescent="0.2">
      <c r="A547" s="226">
        <v>91693</v>
      </c>
      <c r="B547" s="223" t="s">
        <v>706</v>
      </c>
      <c r="C547" s="220" t="s">
        <v>617</v>
      </c>
      <c r="D547" s="221">
        <v>25.1</v>
      </c>
    </row>
    <row r="548" spans="1:4" ht="50.1" customHeight="1" x14ac:dyDescent="0.2">
      <c r="A548" s="226">
        <v>92044</v>
      </c>
      <c r="B548" s="223" t="s">
        <v>707</v>
      </c>
      <c r="C548" s="220" t="s">
        <v>617</v>
      </c>
      <c r="D548" s="221">
        <v>4.58</v>
      </c>
    </row>
    <row r="549" spans="1:4" ht="50.1" customHeight="1" x14ac:dyDescent="0.2">
      <c r="A549" s="226">
        <v>92107</v>
      </c>
      <c r="B549" s="223" t="s">
        <v>708</v>
      </c>
      <c r="C549" s="220" t="s">
        <v>617</v>
      </c>
      <c r="D549" s="221">
        <v>40.700000000000003</v>
      </c>
    </row>
    <row r="550" spans="1:4" ht="50.1" customHeight="1" x14ac:dyDescent="0.2">
      <c r="A550" s="226">
        <v>92113</v>
      </c>
      <c r="B550" s="223" t="s">
        <v>709</v>
      </c>
      <c r="C550" s="220" t="s">
        <v>617</v>
      </c>
      <c r="D550" s="221">
        <v>0.65</v>
      </c>
    </row>
    <row r="551" spans="1:4" ht="50.1" customHeight="1" x14ac:dyDescent="0.2">
      <c r="A551" s="226">
        <v>92119</v>
      </c>
      <c r="B551" s="223" t="s">
        <v>710</v>
      </c>
      <c r="C551" s="220" t="s">
        <v>617</v>
      </c>
      <c r="D551" s="221">
        <v>7.0000000000000007E-2</v>
      </c>
    </row>
    <row r="552" spans="1:4" ht="50.1" customHeight="1" x14ac:dyDescent="0.2">
      <c r="A552" s="226">
        <v>92139</v>
      </c>
      <c r="B552" s="223" t="s">
        <v>711</v>
      </c>
      <c r="C552" s="220" t="s">
        <v>617</v>
      </c>
      <c r="D552" s="221">
        <v>29.84</v>
      </c>
    </row>
    <row r="553" spans="1:4" ht="50.1" customHeight="1" x14ac:dyDescent="0.2">
      <c r="A553" s="226">
        <v>92146</v>
      </c>
      <c r="B553" s="223" t="s">
        <v>712</v>
      </c>
      <c r="C553" s="220" t="s">
        <v>617</v>
      </c>
      <c r="D553" s="221">
        <v>23.23</v>
      </c>
    </row>
    <row r="554" spans="1:4" ht="50.1" customHeight="1" x14ac:dyDescent="0.2">
      <c r="A554" s="226">
        <v>92243</v>
      </c>
      <c r="B554" s="223" t="s">
        <v>713</v>
      </c>
      <c r="C554" s="220" t="s">
        <v>617</v>
      </c>
      <c r="D554" s="221">
        <v>47.92</v>
      </c>
    </row>
    <row r="555" spans="1:4" ht="50.1" customHeight="1" x14ac:dyDescent="0.2">
      <c r="A555" s="226">
        <v>92717</v>
      </c>
      <c r="B555" s="223" t="s">
        <v>714</v>
      </c>
      <c r="C555" s="220" t="s">
        <v>617</v>
      </c>
      <c r="D555" s="221">
        <v>0.2</v>
      </c>
    </row>
    <row r="556" spans="1:4" ht="50.1" customHeight="1" x14ac:dyDescent="0.2">
      <c r="A556" s="226">
        <v>92961</v>
      </c>
      <c r="B556" s="223" t="s">
        <v>715</v>
      </c>
      <c r="C556" s="220" t="s">
        <v>617</v>
      </c>
      <c r="D556" s="221">
        <v>6.13</v>
      </c>
    </row>
    <row r="557" spans="1:4" ht="50.1" customHeight="1" x14ac:dyDescent="0.2">
      <c r="A557" s="226">
        <v>92967</v>
      </c>
      <c r="B557" s="223" t="s">
        <v>716</v>
      </c>
      <c r="C557" s="220" t="s">
        <v>617</v>
      </c>
      <c r="D557" s="221">
        <v>22.17</v>
      </c>
    </row>
    <row r="558" spans="1:4" ht="50.1" customHeight="1" x14ac:dyDescent="0.2">
      <c r="A558" s="226">
        <v>93225</v>
      </c>
      <c r="B558" s="223" t="s">
        <v>717</v>
      </c>
      <c r="C558" s="220" t="s">
        <v>617</v>
      </c>
      <c r="D558" s="221">
        <v>230.45</v>
      </c>
    </row>
    <row r="559" spans="1:4" ht="50.1" customHeight="1" x14ac:dyDescent="0.2">
      <c r="A559" s="226">
        <v>93234</v>
      </c>
      <c r="B559" s="223" t="s">
        <v>718</v>
      </c>
      <c r="C559" s="220" t="s">
        <v>617</v>
      </c>
      <c r="D559" s="221">
        <v>0.27</v>
      </c>
    </row>
    <row r="560" spans="1:4" ht="50.1" customHeight="1" x14ac:dyDescent="0.2">
      <c r="A560" s="226">
        <v>93244</v>
      </c>
      <c r="B560" s="223" t="s">
        <v>719</v>
      </c>
      <c r="C560" s="220" t="s">
        <v>617</v>
      </c>
      <c r="D560" s="221">
        <v>45.75</v>
      </c>
    </row>
    <row r="561" spans="1:4" ht="50.1" customHeight="1" x14ac:dyDescent="0.2">
      <c r="A561" s="226">
        <v>93274</v>
      </c>
      <c r="B561" s="223" t="s">
        <v>720</v>
      </c>
      <c r="C561" s="220" t="s">
        <v>617</v>
      </c>
      <c r="D561" s="221">
        <v>48.56</v>
      </c>
    </row>
    <row r="562" spans="1:4" ht="50.1" customHeight="1" x14ac:dyDescent="0.2">
      <c r="A562" s="226">
        <v>93282</v>
      </c>
      <c r="B562" s="223" t="s">
        <v>721</v>
      </c>
      <c r="C562" s="220" t="s">
        <v>617</v>
      </c>
      <c r="D562" s="221">
        <v>20.58</v>
      </c>
    </row>
    <row r="563" spans="1:4" ht="50.1" customHeight="1" x14ac:dyDescent="0.2">
      <c r="A563" s="226">
        <v>93288</v>
      </c>
      <c r="B563" s="223" t="s">
        <v>722</v>
      </c>
      <c r="C563" s="220" t="s">
        <v>617</v>
      </c>
      <c r="D563" s="221">
        <v>86.51</v>
      </c>
    </row>
    <row r="564" spans="1:4" ht="50.1" customHeight="1" x14ac:dyDescent="0.2">
      <c r="A564" s="226">
        <v>93403</v>
      </c>
      <c r="B564" s="223" t="s">
        <v>723</v>
      </c>
      <c r="C564" s="220" t="s">
        <v>617</v>
      </c>
      <c r="D564" s="221">
        <v>29.35</v>
      </c>
    </row>
    <row r="565" spans="1:4" ht="50.1" customHeight="1" x14ac:dyDescent="0.2">
      <c r="A565" s="226">
        <v>93409</v>
      </c>
      <c r="B565" s="223" t="s">
        <v>724</v>
      </c>
      <c r="C565" s="220" t="s">
        <v>617</v>
      </c>
      <c r="D565" s="221">
        <v>36.61</v>
      </c>
    </row>
    <row r="566" spans="1:4" ht="50.1" customHeight="1" x14ac:dyDescent="0.2">
      <c r="A566" s="226">
        <v>93416</v>
      </c>
      <c r="B566" s="223" t="s">
        <v>725</v>
      </c>
      <c r="C566" s="220" t="s">
        <v>617</v>
      </c>
      <c r="D566" s="221">
        <v>0.21</v>
      </c>
    </row>
    <row r="567" spans="1:4" ht="50.1" customHeight="1" x14ac:dyDescent="0.2">
      <c r="A567" s="226">
        <v>93422</v>
      </c>
      <c r="B567" s="223" t="s">
        <v>726</v>
      </c>
      <c r="C567" s="220" t="s">
        <v>617</v>
      </c>
      <c r="D567" s="221">
        <v>2.83</v>
      </c>
    </row>
    <row r="568" spans="1:4" ht="50.1" customHeight="1" x14ac:dyDescent="0.2">
      <c r="A568" s="226">
        <v>93428</v>
      </c>
      <c r="B568" s="223" t="s">
        <v>727</v>
      </c>
      <c r="C568" s="220" t="s">
        <v>617</v>
      </c>
      <c r="D568" s="221">
        <v>4.01</v>
      </c>
    </row>
    <row r="569" spans="1:4" ht="50.1" customHeight="1" x14ac:dyDescent="0.2">
      <c r="A569" s="226">
        <v>93434</v>
      </c>
      <c r="B569" s="223" t="s">
        <v>728</v>
      </c>
      <c r="C569" s="220" t="s">
        <v>617</v>
      </c>
      <c r="D569" s="221">
        <v>163.71</v>
      </c>
    </row>
    <row r="570" spans="1:4" ht="50.1" customHeight="1" x14ac:dyDescent="0.2">
      <c r="A570" s="226">
        <v>93440</v>
      </c>
      <c r="B570" s="223" t="s">
        <v>729</v>
      </c>
      <c r="C570" s="220" t="s">
        <v>617</v>
      </c>
      <c r="D570" s="221">
        <v>82.63</v>
      </c>
    </row>
    <row r="571" spans="1:4" ht="50.1" customHeight="1" x14ac:dyDescent="0.2">
      <c r="A571" s="226">
        <v>95122</v>
      </c>
      <c r="B571" s="223" t="s">
        <v>730</v>
      </c>
      <c r="C571" s="220" t="s">
        <v>617</v>
      </c>
      <c r="D571" s="221">
        <v>122.1</v>
      </c>
    </row>
    <row r="572" spans="1:4" ht="50.1" customHeight="1" x14ac:dyDescent="0.2">
      <c r="A572" s="226">
        <v>95128</v>
      </c>
      <c r="B572" s="223" t="s">
        <v>731</v>
      </c>
      <c r="C572" s="220" t="s">
        <v>617</v>
      </c>
      <c r="D572" s="221">
        <v>38.729999999999997</v>
      </c>
    </row>
    <row r="573" spans="1:4" ht="50.1" customHeight="1" x14ac:dyDescent="0.2">
      <c r="A573" s="226">
        <v>95140</v>
      </c>
      <c r="B573" s="223" t="s">
        <v>732</v>
      </c>
      <c r="C573" s="220" t="s">
        <v>617</v>
      </c>
      <c r="D573" s="221">
        <v>0.04</v>
      </c>
    </row>
    <row r="574" spans="1:4" ht="50.1" customHeight="1" x14ac:dyDescent="0.2">
      <c r="A574" s="226">
        <v>95213</v>
      </c>
      <c r="B574" s="223" t="s">
        <v>733</v>
      </c>
      <c r="C574" s="220" t="s">
        <v>617</v>
      </c>
      <c r="D574" s="221">
        <v>52.11</v>
      </c>
    </row>
    <row r="575" spans="1:4" ht="50.1" customHeight="1" x14ac:dyDescent="0.2">
      <c r="A575" s="226">
        <v>95219</v>
      </c>
      <c r="B575" s="223" t="s">
        <v>734</v>
      </c>
      <c r="C575" s="220" t="s">
        <v>617</v>
      </c>
      <c r="D575" s="221">
        <v>19.28</v>
      </c>
    </row>
    <row r="576" spans="1:4" ht="50.1" customHeight="1" x14ac:dyDescent="0.2">
      <c r="A576" s="226">
        <v>95259</v>
      </c>
      <c r="B576" s="223" t="s">
        <v>735</v>
      </c>
      <c r="C576" s="220" t="s">
        <v>617</v>
      </c>
      <c r="D576" s="221">
        <v>22.03</v>
      </c>
    </row>
    <row r="577" spans="1:4" ht="50.1" customHeight="1" x14ac:dyDescent="0.2">
      <c r="A577" s="226">
        <v>95265</v>
      </c>
      <c r="B577" s="223" t="s">
        <v>736</v>
      </c>
      <c r="C577" s="220" t="s">
        <v>617</v>
      </c>
      <c r="D577" s="221">
        <v>0.7</v>
      </c>
    </row>
    <row r="578" spans="1:4" ht="50.1" customHeight="1" x14ac:dyDescent="0.2">
      <c r="A578" s="226">
        <v>95271</v>
      </c>
      <c r="B578" s="223" t="s">
        <v>737</v>
      </c>
      <c r="C578" s="220" t="s">
        <v>617</v>
      </c>
      <c r="D578" s="221">
        <v>0.46</v>
      </c>
    </row>
    <row r="579" spans="1:4" ht="50.1" customHeight="1" x14ac:dyDescent="0.2">
      <c r="A579" s="226">
        <v>95277</v>
      </c>
      <c r="B579" s="223" t="s">
        <v>738</v>
      </c>
      <c r="C579" s="220" t="s">
        <v>617</v>
      </c>
      <c r="D579" s="221">
        <v>0.46</v>
      </c>
    </row>
    <row r="580" spans="1:4" ht="50.1" customHeight="1" x14ac:dyDescent="0.2">
      <c r="A580" s="226">
        <v>95283</v>
      </c>
      <c r="B580" s="223" t="s">
        <v>739</v>
      </c>
      <c r="C580" s="220" t="s">
        <v>617</v>
      </c>
      <c r="D580" s="221">
        <v>0.51</v>
      </c>
    </row>
    <row r="581" spans="1:4" ht="50.1" customHeight="1" x14ac:dyDescent="0.2">
      <c r="A581" s="226">
        <v>95621</v>
      </c>
      <c r="B581" s="223" t="s">
        <v>740</v>
      </c>
      <c r="C581" s="220" t="s">
        <v>617</v>
      </c>
      <c r="D581" s="221">
        <v>21.86</v>
      </c>
    </row>
    <row r="582" spans="1:4" ht="50.1" customHeight="1" x14ac:dyDescent="0.2">
      <c r="A582" s="226">
        <v>95632</v>
      </c>
      <c r="B582" s="223" t="s">
        <v>741</v>
      </c>
      <c r="C582" s="220" t="s">
        <v>617</v>
      </c>
      <c r="D582" s="221">
        <v>54.22</v>
      </c>
    </row>
    <row r="583" spans="1:4" ht="50.1" customHeight="1" x14ac:dyDescent="0.2">
      <c r="A583" s="226">
        <v>95703</v>
      </c>
      <c r="B583" s="223" t="s">
        <v>742</v>
      </c>
      <c r="C583" s="220" t="s">
        <v>617</v>
      </c>
      <c r="D583" s="221">
        <v>28.09</v>
      </c>
    </row>
    <row r="584" spans="1:4" ht="50.1" customHeight="1" x14ac:dyDescent="0.2">
      <c r="A584" s="226">
        <v>95709</v>
      </c>
      <c r="B584" s="223" t="s">
        <v>743</v>
      </c>
      <c r="C584" s="220" t="s">
        <v>617</v>
      </c>
      <c r="D584" s="221">
        <v>52.61</v>
      </c>
    </row>
    <row r="585" spans="1:4" ht="50.1" customHeight="1" x14ac:dyDescent="0.2">
      <c r="A585" s="226">
        <v>95715</v>
      </c>
      <c r="B585" s="223" t="s">
        <v>744</v>
      </c>
      <c r="C585" s="220" t="s">
        <v>617</v>
      </c>
      <c r="D585" s="221">
        <v>61.91</v>
      </c>
    </row>
    <row r="586" spans="1:4" ht="50.1" customHeight="1" x14ac:dyDescent="0.2">
      <c r="A586" s="226">
        <v>95721</v>
      </c>
      <c r="B586" s="223" t="s">
        <v>745</v>
      </c>
      <c r="C586" s="220" t="s">
        <v>617</v>
      </c>
      <c r="D586" s="221">
        <v>60.68</v>
      </c>
    </row>
    <row r="587" spans="1:4" ht="50.1" customHeight="1" x14ac:dyDescent="0.2">
      <c r="A587" s="226">
        <v>95873</v>
      </c>
      <c r="B587" s="223" t="s">
        <v>746</v>
      </c>
      <c r="C587" s="220" t="s">
        <v>617</v>
      </c>
      <c r="D587" s="221">
        <v>6.43</v>
      </c>
    </row>
    <row r="588" spans="1:4" ht="50.1" customHeight="1" x14ac:dyDescent="0.2">
      <c r="A588" s="226">
        <v>96014</v>
      </c>
      <c r="B588" s="223" t="s">
        <v>747</v>
      </c>
      <c r="C588" s="220" t="s">
        <v>617</v>
      </c>
      <c r="D588" s="221">
        <v>38.92</v>
      </c>
    </row>
    <row r="589" spans="1:4" ht="50.1" customHeight="1" x14ac:dyDescent="0.2">
      <c r="A589" s="226">
        <v>96021</v>
      </c>
      <c r="B589" s="223" t="s">
        <v>748</v>
      </c>
      <c r="C589" s="220" t="s">
        <v>617</v>
      </c>
      <c r="D589" s="221">
        <v>38.799999999999997</v>
      </c>
    </row>
    <row r="590" spans="1:4" ht="50.1" customHeight="1" x14ac:dyDescent="0.2">
      <c r="A590" s="226">
        <v>96029</v>
      </c>
      <c r="B590" s="223" t="s">
        <v>749</v>
      </c>
      <c r="C590" s="220" t="s">
        <v>617</v>
      </c>
      <c r="D590" s="221">
        <v>35.83</v>
      </c>
    </row>
    <row r="591" spans="1:4" ht="50.1" customHeight="1" x14ac:dyDescent="0.2">
      <c r="A591" s="226">
        <v>96036</v>
      </c>
      <c r="B591" s="223" t="s">
        <v>750</v>
      </c>
      <c r="C591" s="220" t="s">
        <v>617</v>
      </c>
      <c r="D591" s="221">
        <v>42.52</v>
      </c>
    </row>
    <row r="592" spans="1:4" ht="50.1" customHeight="1" x14ac:dyDescent="0.2">
      <c r="A592" s="226">
        <v>96155</v>
      </c>
      <c r="B592" s="223" t="s">
        <v>751</v>
      </c>
      <c r="C592" s="220" t="s">
        <v>617</v>
      </c>
      <c r="D592" s="221">
        <v>35.950000000000003</v>
      </c>
    </row>
    <row r="593" spans="1:4" ht="50.1" customHeight="1" x14ac:dyDescent="0.2">
      <c r="A593" s="226">
        <v>96156</v>
      </c>
      <c r="B593" s="223" t="s">
        <v>752</v>
      </c>
      <c r="C593" s="220" t="s">
        <v>617</v>
      </c>
      <c r="D593" s="221">
        <v>40.54</v>
      </c>
    </row>
    <row r="594" spans="1:4" ht="50.1" customHeight="1" x14ac:dyDescent="0.2">
      <c r="A594" s="226">
        <v>96159</v>
      </c>
      <c r="B594" s="223" t="s">
        <v>753</v>
      </c>
      <c r="C594" s="220" t="s">
        <v>617</v>
      </c>
      <c r="D594" s="221">
        <v>51.87</v>
      </c>
    </row>
    <row r="595" spans="1:4" ht="50.1" customHeight="1" x14ac:dyDescent="0.2">
      <c r="A595" s="226">
        <v>96246</v>
      </c>
      <c r="B595" s="223" t="s">
        <v>754</v>
      </c>
      <c r="C595" s="220" t="s">
        <v>617</v>
      </c>
      <c r="D595" s="221">
        <v>43.83</v>
      </c>
    </row>
    <row r="596" spans="1:4" ht="50.1" customHeight="1" x14ac:dyDescent="0.2">
      <c r="A596" s="226">
        <v>96302</v>
      </c>
      <c r="B596" s="223" t="s">
        <v>755</v>
      </c>
      <c r="C596" s="220" t="s">
        <v>617</v>
      </c>
      <c r="D596" s="221">
        <v>68.09</v>
      </c>
    </row>
    <row r="597" spans="1:4" ht="50.1" customHeight="1" x14ac:dyDescent="0.2">
      <c r="A597" s="226">
        <v>96308</v>
      </c>
      <c r="B597" s="223" t="s">
        <v>756</v>
      </c>
      <c r="C597" s="220" t="s">
        <v>617</v>
      </c>
      <c r="D597" s="221">
        <v>0.11</v>
      </c>
    </row>
    <row r="598" spans="1:4" ht="50.1" customHeight="1" x14ac:dyDescent="0.2">
      <c r="A598" s="226">
        <v>96464</v>
      </c>
      <c r="B598" s="223" t="s">
        <v>757</v>
      </c>
      <c r="C598" s="220" t="s">
        <v>617</v>
      </c>
      <c r="D598" s="221">
        <v>57.25</v>
      </c>
    </row>
    <row r="599" spans="1:4" ht="50.1" customHeight="1" x14ac:dyDescent="0.2">
      <c r="A599" s="226">
        <v>98765</v>
      </c>
      <c r="B599" s="223" t="s">
        <v>758</v>
      </c>
      <c r="C599" s="220" t="s">
        <v>617</v>
      </c>
      <c r="D599" s="221">
        <v>0.06</v>
      </c>
    </row>
    <row r="600" spans="1:4" ht="50.1" customHeight="1" x14ac:dyDescent="0.2">
      <c r="A600" s="226">
        <v>5089</v>
      </c>
      <c r="B600" s="223" t="s">
        <v>759</v>
      </c>
      <c r="C600" s="220" t="s">
        <v>760</v>
      </c>
      <c r="D600" s="221">
        <v>19.13</v>
      </c>
    </row>
    <row r="601" spans="1:4" ht="50.1" customHeight="1" x14ac:dyDescent="0.2">
      <c r="A601" s="226">
        <v>5627</v>
      </c>
      <c r="B601" s="223" t="s">
        <v>761</v>
      </c>
      <c r="C601" s="220" t="s">
        <v>760</v>
      </c>
      <c r="D601" s="221">
        <v>22.4</v>
      </c>
    </row>
    <row r="602" spans="1:4" ht="50.1" customHeight="1" x14ac:dyDescent="0.2">
      <c r="A602" s="226">
        <v>5628</v>
      </c>
      <c r="B602" s="223" t="s">
        <v>762</v>
      </c>
      <c r="C602" s="220" t="s">
        <v>760</v>
      </c>
      <c r="D602" s="221">
        <v>5.76</v>
      </c>
    </row>
    <row r="603" spans="1:4" ht="50.1" customHeight="1" x14ac:dyDescent="0.2">
      <c r="A603" s="226">
        <v>5629</v>
      </c>
      <c r="B603" s="223" t="s">
        <v>763</v>
      </c>
      <c r="C603" s="220" t="s">
        <v>760</v>
      </c>
      <c r="D603" s="221">
        <v>28</v>
      </c>
    </row>
    <row r="604" spans="1:4" ht="50.1" customHeight="1" x14ac:dyDescent="0.2">
      <c r="A604" s="226">
        <v>5630</v>
      </c>
      <c r="B604" s="223" t="s">
        <v>764</v>
      </c>
      <c r="C604" s="220" t="s">
        <v>760</v>
      </c>
      <c r="D604" s="221">
        <v>53.97</v>
      </c>
    </row>
    <row r="605" spans="1:4" ht="50.1" customHeight="1" x14ac:dyDescent="0.2">
      <c r="A605" s="226">
        <v>5658</v>
      </c>
      <c r="B605" s="223" t="s">
        <v>765</v>
      </c>
      <c r="C605" s="220" t="s">
        <v>760</v>
      </c>
      <c r="D605" s="221">
        <v>1.07</v>
      </c>
    </row>
    <row r="606" spans="1:4" ht="50.1" customHeight="1" x14ac:dyDescent="0.2">
      <c r="A606" s="226">
        <v>5664</v>
      </c>
      <c r="B606" s="223" t="s">
        <v>766</v>
      </c>
      <c r="C606" s="220" t="s">
        <v>760</v>
      </c>
      <c r="D606" s="221">
        <v>17.05</v>
      </c>
    </row>
    <row r="607" spans="1:4" ht="50.1" customHeight="1" x14ac:dyDescent="0.2">
      <c r="A607" s="226">
        <v>5667</v>
      </c>
      <c r="B607" s="223" t="s">
        <v>767</v>
      </c>
      <c r="C607" s="220" t="s">
        <v>760</v>
      </c>
      <c r="D607" s="221">
        <v>15.16</v>
      </c>
    </row>
    <row r="608" spans="1:4" ht="50.1" customHeight="1" x14ac:dyDescent="0.2">
      <c r="A608" s="226">
        <v>5668</v>
      </c>
      <c r="B608" s="223" t="s">
        <v>768</v>
      </c>
      <c r="C608" s="220" t="s">
        <v>760</v>
      </c>
      <c r="D608" s="221">
        <v>41.3</v>
      </c>
    </row>
    <row r="609" spans="1:4" ht="50.1" customHeight="1" x14ac:dyDescent="0.2">
      <c r="A609" s="226">
        <v>5674</v>
      </c>
      <c r="B609" s="223" t="s">
        <v>769</v>
      </c>
      <c r="C609" s="220" t="s">
        <v>760</v>
      </c>
      <c r="D609" s="221">
        <v>18.399999999999999</v>
      </c>
    </row>
    <row r="610" spans="1:4" ht="50.1" customHeight="1" x14ac:dyDescent="0.2">
      <c r="A610" s="226">
        <v>5692</v>
      </c>
      <c r="B610" s="223" t="s">
        <v>770</v>
      </c>
      <c r="C610" s="220" t="s">
        <v>760</v>
      </c>
      <c r="D610" s="221">
        <v>0.14000000000000001</v>
      </c>
    </row>
    <row r="611" spans="1:4" ht="50.1" customHeight="1" x14ac:dyDescent="0.2">
      <c r="A611" s="226">
        <v>5693</v>
      </c>
      <c r="B611" s="223" t="s">
        <v>771</v>
      </c>
      <c r="C611" s="220" t="s">
        <v>760</v>
      </c>
      <c r="D611" s="221">
        <v>3.81</v>
      </c>
    </row>
    <row r="612" spans="1:4" ht="50.1" customHeight="1" x14ac:dyDescent="0.2">
      <c r="A612" s="226">
        <v>5695</v>
      </c>
      <c r="B612" s="223" t="s">
        <v>772</v>
      </c>
      <c r="C612" s="220" t="s">
        <v>760</v>
      </c>
      <c r="D612" s="221">
        <v>20.21</v>
      </c>
    </row>
    <row r="613" spans="1:4" ht="50.1" customHeight="1" x14ac:dyDescent="0.2">
      <c r="A613" s="226">
        <v>5703</v>
      </c>
      <c r="B613" s="223" t="s">
        <v>773</v>
      </c>
      <c r="C613" s="220" t="s">
        <v>760</v>
      </c>
      <c r="D613" s="221">
        <v>12.61</v>
      </c>
    </row>
    <row r="614" spans="1:4" ht="50.1" customHeight="1" x14ac:dyDescent="0.2">
      <c r="A614" s="226">
        <v>5705</v>
      </c>
      <c r="B614" s="223" t="s">
        <v>774</v>
      </c>
      <c r="C614" s="220" t="s">
        <v>760</v>
      </c>
      <c r="D614" s="221">
        <v>12.54</v>
      </c>
    </row>
    <row r="615" spans="1:4" ht="50.1" customHeight="1" x14ac:dyDescent="0.2">
      <c r="A615" s="226">
        <v>5707</v>
      </c>
      <c r="B615" s="223" t="s">
        <v>775</v>
      </c>
      <c r="C615" s="220" t="s">
        <v>760</v>
      </c>
      <c r="D615" s="221">
        <v>41.26</v>
      </c>
    </row>
    <row r="616" spans="1:4" ht="50.1" customHeight="1" x14ac:dyDescent="0.2">
      <c r="A616" s="226">
        <v>5710</v>
      </c>
      <c r="B616" s="223" t="s">
        <v>776</v>
      </c>
      <c r="C616" s="220" t="s">
        <v>760</v>
      </c>
      <c r="D616" s="221">
        <v>83.59</v>
      </c>
    </row>
    <row r="617" spans="1:4" ht="50.1" customHeight="1" x14ac:dyDescent="0.2">
      <c r="A617" s="226">
        <v>5711</v>
      </c>
      <c r="B617" s="223" t="s">
        <v>777</v>
      </c>
      <c r="C617" s="220" t="s">
        <v>760</v>
      </c>
      <c r="D617" s="221">
        <v>51.04</v>
      </c>
    </row>
    <row r="618" spans="1:4" ht="50.1" customHeight="1" x14ac:dyDescent="0.2">
      <c r="A618" s="226">
        <v>5714</v>
      </c>
      <c r="B618" s="223" t="s">
        <v>778</v>
      </c>
      <c r="C618" s="220" t="s">
        <v>760</v>
      </c>
      <c r="D618" s="221">
        <v>7.05</v>
      </c>
    </row>
    <row r="619" spans="1:4" ht="50.1" customHeight="1" x14ac:dyDescent="0.2">
      <c r="A619" s="226">
        <v>5715</v>
      </c>
      <c r="B619" s="223" t="s">
        <v>779</v>
      </c>
      <c r="C619" s="220" t="s">
        <v>760</v>
      </c>
      <c r="D619" s="221">
        <v>40.76</v>
      </c>
    </row>
    <row r="620" spans="1:4" ht="50.1" customHeight="1" x14ac:dyDescent="0.2">
      <c r="A620" s="226">
        <v>5718</v>
      </c>
      <c r="B620" s="223" t="s">
        <v>780</v>
      </c>
      <c r="C620" s="220" t="s">
        <v>760</v>
      </c>
      <c r="D620" s="221">
        <v>82.64</v>
      </c>
    </row>
    <row r="621" spans="1:4" ht="50.1" customHeight="1" x14ac:dyDescent="0.2">
      <c r="A621" s="226">
        <v>5721</v>
      </c>
      <c r="B621" s="223" t="s">
        <v>781</v>
      </c>
      <c r="C621" s="220" t="s">
        <v>760</v>
      </c>
      <c r="D621" s="221">
        <v>72.900000000000006</v>
      </c>
    </row>
    <row r="622" spans="1:4" ht="50.1" customHeight="1" x14ac:dyDescent="0.2">
      <c r="A622" s="226">
        <v>5722</v>
      </c>
      <c r="B622" s="223" t="s">
        <v>782</v>
      </c>
      <c r="C622" s="220" t="s">
        <v>760</v>
      </c>
      <c r="D622" s="221">
        <v>168.69</v>
      </c>
    </row>
    <row r="623" spans="1:4" ht="50.1" customHeight="1" x14ac:dyDescent="0.2">
      <c r="A623" s="226">
        <v>5724</v>
      </c>
      <c r="B623" s="223" t="s">
        <v>783</v>
      </c>
      <c r="C623" s="220" t="s">
        <v>760</v>
      </c>
      <c r="D623" s="221">
        <v>28.94</v>
      </c>
    </row>
    <row r="624" spans="1:4" ht="50.1" customHeight="1" x14ac:dyDescent="0.2">
      <c r="A624" s="226">
        <v>5727</v>
      </c>
      <c r="B624" s="223" t="s">
        <v>784</v>
      </c>
      <c r="C624" s="220" t="s">
        <v>760</v>
      </c>
      <c r="D624" s="221">
        <v>5.55</v>
      </c>
    </row>
    <row r="625" spans="1:4" ht="50.1" customHeight="1" x14ac:dyDescent="0.2">
      <c r="A625" s="226">
        <v>5729</v>
      </c>
      <c r="B625" s="223" t="s">
        <v>785</v>
      </c>
      <c r="C625" s="220" t="s">
        <v>760</v>
      </c>
      <c r="D625" s="221">
        <v>22.59</v>
      </c>
    </row>
    <row r="626" spans="1:4" ht="50.1" customHeight="1" x14ac:dyDescent="0.2">
      <c r="A626" s="226">
        <v>5730</v>
      </c>
      <c r="B626" s="223" t="s">
        <v>786</v>
      </c>
      <c r="C626" s="220" t="s">
        <v>760</v>
      </c>
      <c r="D626" s="221">
        <v>28.19</v>
      </c>
    </row>
    <row r="627" spans="1:4" ht="50.1" customHeight="1" x14ac:dyDescent="0.2">
      <c r="A627" s="226">
        <v>5735</v>
      </c>
      <c r="B627" s="223" t="s">
        <v>787</v>
      </c>
      <c r="C627" s="220" t="s">
        <v>760</v>
      </c>
      <c r="D627" s="221">
        <v>16.45</v>
      </c>
    </row>
    <row r="628" spans="1:4" ht="50.1" customHeight="1" x14ac:dyDescent="0.2">
      <c r="A628" s="226">
        <v>5736</v>
      </c>
      <c r="B628" s="223" t="s">
        <v>788</v>
      </c>
      <c r="C628" s="220" t="s">
        <v>760</v>
      </c>
      <c r="D628" s="221">
        <v>37.9</v>
      </c>
    </row>
    <row r="629" spans="1:4" ht="50.1" customHeight="1" x14ac:dyDescent="0.2">
      <c r="A629" s="226">
        <v>5738</v>
      </c>
      <c r="B629" s="223" t="s">
        <v>789</v>
      </c>
      <c r="C629" s="220" t="s">
        <v>760</v>
      </c>
      <c r="D629" s="221">
        <v>20.09</v>
      </c>
    </row>
    <row r="630" spans="1:4" ht="50.1" customHeight="1" x14ac:dyDescent="0.2">
      <c r="A630" s="226">
        <v>5739</v>
      </c>
      <c r="B630" s="223" t="s">
        <v>790</v>
      </c>
      <c r="C630" s="220" t="s">
        <v>760</v>
      </c>
      <c r="D630" s="221">
        <v>25.14</v>
      </c>
    </row>
    <row r="631" spans="1:4" ht="50.1" customHeight="1" x14ac:dyDescent="0.2">
      <c r="A631" s="226">
        <v>5741</v>
      </c>
      <c r="B631" s="223" t="s">
        <v>791</v>
      </c>
      <c r="C631" s="220" t="s">
        <v>760</v>
      </c>
      <c r="D631" s="221">
        <v>25.26</v>
      </c>
    </row>
    <row r="632" spans="1:4" ht="50.1" customHeight="1" x14ac:dyDescent="0.2">
      <c r="A632" s="226">
        <v>5742</v>
      </c>
      <c r="B632" s="223" t="s">
        <v>792</v>
      </c>
      <c r="C632" s="220" t="s">
        <v>760</v>
      </c>
      <c r="D632" s="221">
        <v>15.81</v>
      </c>
    </row>
    <row r="633" spans="1:4" ht="50.1" customHeight="1" x14ac:dyDescent="0.2">
      <c r="A633" s="226">
        <v>5747</v>
      </c>
      <c r="B633" s="223" t="s">
        <v>793</v>
      </c>
      <c r="C633" s="220" t="s">
        <v>760</v>
      </c>
      <c r="D633" s="221">
        <v>90.64</v>
      </c>
    </row>
    <row r="634" spans="1:4" ht="50.1" customHeight="1" x14ac:dyDescent="0.2">
      <c r="A634" s="226">
        <v>5751</v>
      </c>
      <c r="B634" s="223" t="s">
        <v>794</v>
      </c>
      <c r="C634" s="220" t="s">
        <v>760</v>
      </c>
      <c r="D634" s="221">
        <v>13.64</v>
      </c>
    </row>
    <row r="635" spans="1:4" ht="50.1" customHeight="1" x14ac:dyDescent="0.2">
      <c r="A635" s="226">
        <v>5754</v>
      </c>
      <c r="B635" s="223" t="s">
        <v>795</v>
      </c>
      <c r="C635" s="220" t="s">
        <v>760</v>
      </c>
      <c r="D635" s="221">
        <v>11.49</v>
      </c>
    </row>
    <row r="636" spans="1:4" ht="50.1" customHeight="1" x14ac:dyDescent="0.2">
      <c r="A636" s="226">
        <v>5763</v>
      </c>
      <c r="B636" s="223" t="s">
        <v>796</v>
      </c>
      <c r="C636" s="220" t="s">
        <v>760</v>
      </c>
      <c r="D636" s="221">
        <v>19.59</v>
      </c>
    </row>
    <row r="637" spans="1:4" ht="50.1" customHeight="1" x14ac:dyDescent="0.2">
      <c r="A637" s="226">
        <v>5765</v>
      </c>
      <c r="B637" s="223" t="s">
        <v>797</v>
      </c>
      <c r="C637" s="220" t="s">
        <v>760</v>
      </c>
      <c r="D637" s="221">
        <v>1.78</v>
      </c>
    </row>
    <row r="638" spans="1:4" ht="50.1" customHeight="1" x14ac:dyDescent="0.2">
      <c r="A638" s="226">
        <v>5766</v>
      </c>
      <c r="B638" s="223" t="s">
        <v>798</v>
      </c>
      <c r="C638" s="220" t="s">
        <v>760</v>
      </c>
      <c r="D638" s="221">
        <v>2.4</v>
      </c>
    </row>
    <row r="639" spans="1:4" ht="50.1" customHeight="1" x14ac:dyDescent="0.2">
      <c r="A639" s="226">
        <v>5779</v>
      </c>
      <c r="B639" s="223" t="s">
        <v>799</v>
      </c>
      <c r="C639" s="220" t="s">
        <v>760</v>
      </c>
      <c r="D639" s="221">
        <v>34.01</v>
      </c>
    </row>
    <row r="640" spans="1:4" ht="50.1" customHeight="1" x14ac:dyDescent="0.2">
      <c r="A640" s="226">
        <v>5787</v>
      </c>
      <c r="B640" s="223" t="s">
        <v>800</v>
      </c>
      <c r="C640" s="220" t="s">
        <v>760</v>
      </c>
      <c r="D640" s="221">
        <v>95.74</v>
      </c>
    </row>
    <row r="641" spans="1:4" ht="50.1" customHeight="1" x14ac:dyDescent="0.2">
      <c r="A641" s="226">
        <v>5797</v>
      </c>
      <c r="B641" s="223" t="s">
        <v>801</v>
      </c>
      <c r="C641" s="220" t="s">
        <v>760</v>
      </c>
      <c r="D641" s="221">
        <v>2.4</v>
      </c>
    </row>
    <row r="642" spans="1:4" ht="50.1" customHeight="1" x14ac:dyDescent="0.2">
      <c r="A642" s="226">
        <v>5800</v>
      </c>
      <c r="B642" s="223" t="s">
        <v>802</v>
      </c>
      <c r="C642" s="220" t="s">
        <v>760</v>
      </c>
      <c r="D642" s="221">
        <v>0.24</v>
      </c>
    </row>
    <row r="643" spans="1:4" ht="50.1" customHeight="1" x14ac:dyDescent="0.2">
      <c r="A643" s="226">
        <v>7032</v>
      </c>
      <c r="B643" s="223" t="s">
        <v>803</v>
      </c>
      <c r="C643" s="220" t="s">
        <v>760</v>
      </c>
      <c r="D643" s="221">
        <v>2.4</v>
      </c>
    </row>
    <row r="644" spans="1:4" ht="50.1" customHeight="1" x14ac:dyDescent="0.2">
      <c r="A644" s="226">
        <v>7033</v>
      </c>
      <c r="B644" s="223" t="s">
        <v>804</v>
      </c>
      <c r="C644" s="220" t="s">
        <v>760</v>
      </c>
      <c r="D644" s="221">
        <v>0.96</v>
      </c>
    </row>
    <row r="645" spans="1:4" ht="50.1" customHeight="1" x14ac:dyDescent="0.2">
      <c r="A645" s="226">
        <v>7034</v>
      </c>
      <c r="B645" s="223" t="s">
        <v>805</v>
      </c>
      <c r="C645" s="220" t="s">
        <v>760</v>
      </c>
      <c r="D645" s="221">
        <v>4.5</v>
      </c>
    </row>
    <row r="646" spans="1:4" ht="50.1" customHeight="1" x14ac:dyDescent="0.2">
      <c r="A646" s="226">
        <v>7035</v>
      </c>
      <c r="B646" s="223" t="s">
        <v>806</v>
      </c>
      <c r="C646" s="220" t="s">
        <v>760</v>
      </c>
      <c r="D646" s="221">
        <v>155.15</v>
      </c>
    </row>
    <row r="647" spans="1:4" ht="50.1" customHeight="1" x14ac:dyDescent="0.2">
      <c r="A647" s="226">
        <v>7038</v>
      </c>
      <c r="B647" s="223" t="s">
        <v>807</v>
      </c>
      <c r="C647" s="220" t="s">
        <v>760</v>
      </c>
      <c r="D647" s="221">
        <v>22.98</v>
      </c>
    </row>
    <row r="648" spans="1:4" ht="50.1" customHeight="1" x14ac:dyDescent="0.2">
      <c r="A648" s="226">
        <v>7039</v>
      </c>
      <c r="B648" s="223" t="s">
        <v>808</v>
      </c>
      <c r="C648" s="220" t="s">
        <v>760</v>
      </c>
      <c r="D648" s="221">
        <v>6.03</v>
      </c>
    </row>
    <row r="649" spans="1:4" ht="50.1" customHeight="1" x14ac:dyDescent="0.2">
      <c r="A649" s="226">
        <v>7040</v>
      </c>
      <c r="B649" s="223" t="s">
        <v>809</v>
      </c>
      <c r="C649" s="220" t="s">
        <v>760</v>
      </c>
      <c r="D649" s="221">
        <v>28.76</v>
      </c>
    </row>
    <row r="650" spans="1:4" ht="50.1" customHeight="1" x14ac:dyDescent="0.2">
      <c r="A650" s="226">
        <v>7044</v>
      </c>
      <c r="B650" s="223" t="s">
        <v>810</v>
      </c>
      <c r="C650" s="220" t="s">
        <v>760</v>
      </c>
      <c r="D650" s="221">
        <v>0.16</v>
      </c>
    </row>
    <row r="651" spans="1:4" ht="50.1" customHeight="1" x14ac:dyDescent="0.2">
      <c r="A651" s="226">
        <v>7045</v>
      </c>
      <c r="B651" s="223" t="s">
        <v>811</v>
      </c>
      <c r="C651" s="220" t="s">
        <v>760</v>
      </c>
      <c r="D651" s="221">
        <v>0.03</v>
      </c>
    </row>
    <row r="652" spans="1:4" ht="50.1" customHeight="1" x14ac:dyDescent="0.2">
      <c r="A652" s="226">
        <v>7046</v>
      </c>
      <c r="B652" s="223" t="s">
        <v>812</v>
      </c>
      <c r="C652" s="220" t="s">
        <v>760</v>
      </c>
      <c r="D652" s="221">
        <v>0.18</v>
      </c>
    </row>
    <row r="653" spans="1:4" ht="50.1" customHeight="1" x14ac:dyDescent="0.2">
      <c r="A653" s="226">
        <v>7047</v>
      </c>
      <c r="B653" s="223" t="s">
        <v>813</v>
      </c>
      <c r="C653" s="220" t="s">
        <v>760</v>
      </c>
      <c r="D653" s="221">
        <v>4.5199999999999996</v>
      </c>
    </row>
    <row r="654" spans="1:4" ht="50.1" customHeight="1" x14ac:dyDescent="0.2">
      <c r="A654" s="226">
        <v>7051</v>
      </c>
      <c r="B654" s="223" t="s">
        <v>814</v>
      </c>
      <c r="C654" s="220" t="s">
        <v>760</v>
      </c>
      <c r="D654" s="221">
        <v>20.38</v>
      </c>
    </row>
    <row r="655" spans="1:4" ht="50.1" customHeight="1" x14ac:dyDescent="0.2">
      <c r="A655" s="226">
        <v>7052</v>
      </c>
      <c r="B655" s="223" t="s">
        <v>815</v>
      </c>
      <c r="C655" s="220" t="s">
        <v>760</v>
      </c>
      <c r="D655" s="221">
        <v>5.35</v>
      </c>
    </row>
    <row r="656" spans="1:4" ht="50.1" customHeight="1" x14ac:dyDescent="0.2">
      <c r="A656" s="226">
        <v>7053</v>
      </c>
      <c r="B656" s="223" t="s">
        <v>816</v>
      </c>
      <c r="C656" s="220" t="s">
        <v>760</v>
      </c>
      <c r="D656" s="221">
        <v>25.51</v>
      </c>
    </row>
    <row r="657" spans="1:4" ht="50.1" customHeight="1" x14ac:dyDescent="0.2">
      <c r="A657" s="226">
        <v>7054</v>
      </c>
      <c r="B657" s="223" t="s">
        <v>817</v>
      </c>
      <c r="C657" s="220" t="s">
        <v>760</v>
      </c>
      <c r="D657" s="221">
        <v>60.77</v>
      </c>
    </row>
    <row r="658" spans="1:4" ht="50.1" customHeight="1" x14ac:dyDescent="0.2">
      <c r="A658" s="226">
        <v>7058</v>
      </c>
      <c r="B658" s="223" t="s">
        <v>818</v>
      </c>
      <c r="C658" s="220" t="s">
        <v>760</v>
      </c>
      <c r="D658" s="221">
        <v>10.3</v>
      </c>
    </row>
    <row r="659" spans="1:4" ht="50.1" customHeight="1" x14ac:dyDescent="0.2">
      <c r="A659" s="226">
        <v>7059</v>
      </c>
      <c r="B659" s="223" t="s">
        <v>819</v>
      </c>
      <c r="C659" s="220" t="s">
        <v>760</v>
      </c>
      <c r="D659" s="221">
        <v>3.6</v>
      </c>
    </row>
    <row r="660" spans="1:4" ht="50.1" customHeight="1" x14ac:dyDescent="0.2">
      <c r="A660" s="226">
        <v>7060</v>
      </c>
      <c r="B660" s="223" t="s">
        <v>820</v>
      </c>
      <c r="C660" s="220" t="s">
        <v>760</v>
      </c>
      <c r="D660" s="221">
        <v>19.309999999999999</v>
      </c>
    </row>
    <row r="661" spans="1:4" ht="50.1" customHeight="1" x14ac:dyDescent="0.2">
      <c r="A661" s="226">
        <v>7061</v>
      </c>
      <c r="B661" s="223" t="s">
        <v>821</v>
      </c>
      <c r="C661" s="220" t="s">
        <v>760</v>
      </c>
      <c r="D661" s="221">
        <v>88.72</v>
      </c>
    </row>
    <row r="662" spans="1:4" ht="50.1" customHeight="1" x14ac:dyDescent="0.2">
      <c r="A662" s="226">
        <v>7063</v>
      </c>
      <c r="B662" s="223" t="s">
        <v>822</v>
      </c>
      <c r="C662" s="220" t="s">
        <v>760</v>
      </c>
      <c r="D662" s="221">
        <v>8.7899999999999991</v>
      </c>
    </row>
    <row r="663" spans="1:4" ht="50.1" customHeight="1" x14ac:dyDescent="0.2">
      <c r="A663" s="226">
        <v>7064</v>
      </c>
      <c r="B663" s="223" t="s">
        <v>823</v>
      </c>
      <c r="C663" s="220" t="s">
        <v>760</v>
      </c>
      <c r="D663" s="221">
        <v>2.31</v>
      </c>
    </row>
    <row r="664" spans="1:4" ht="50.1" customHeight="1" x14ac:dyDescent="0.2">
      <c r="A664" s="226">
        <v>7065</v>
      </c>
      <c r="B664" s="223" t="s">
        <v>824</v>
      </c>
      <c r="C664" s="220" t="s">
        <v>760</v>
      </c>
      <c r="D664" s="221">
        <v>9.6199999999999992</v>
      </c>
    </row>
    <row r="665" spans="1:4" ht="50.1" customHeight="1" x14ac:dyDescent="0.2">
      <c r="A665" s="226">
        <v>7066</v>
      </c>
      <c r="B665" s="223" t="s">
        <v>825</v>
      </c>
      <c r="C665" s="220" t="s">
        <v>760</v>
      </c>
      <c r="D665" s="221">
        <v>58.49</v>
      </c>
    </row>
    <row r="666" spans="1:4" ht="50.1" customHeight="1" x14ac:dyDescent="0.2">
      <c r="A666" s="226">
        <v>53786</v>
      </c>
      <c r="B666" s="223" t="s">
        <v>826</v>
      </c>
      <c r="C666" s="220" t="s">
        <v>760</v>
      </c>
      <c r="D666" s="221">
        <v>44.7</v>
      </c>
    </row>
    <row r="667" spans="1:4" ht="50.1" customHeight="1" x14ac:dyDescent="0.2">
      <c r="A667" s="226">
        <v>53788</v>
      </c>
      <c r="B667" s="223" t="s">
        <v>827</v>
      </c>
      <c r="C667" s="220" t="s">
        <v>760</v>
      </c>
      <c r="D667" s="221">
        <v>38.869999999999997</v>
      </c>
    </row>
    <row r="668" spans="1:4" ht="50.1" customHeight="1" x14ac:dyDescent="0.2">
      <c r="A668" s="226">
        <v>53792</v>
      </c>
      <c r="B668" s="223" t="s">
        <v>828</v>
      </c>
      <c r="C668" s="220" t="s">
        <v>760</v>
      </c>
      <c r="D668" s="221">
        <v>110.3</v>
      </c>
    </row>
    <row r="669" spans="1:4" ht="50.1" customHeight="1" x14ac:dyDescent="0.2">
      <c r="A669" s="226">
        <v>53794</v>
      </c>
      <c r="B669" s="223" t="s">
        <v>829</v>
      </c>
      <c r="C669" s="220" t="s">
        <v>760</v>
      </c>
      <c r="D669" s="221">
        <v>35</v>
      </c>
    </row>
    <row r="670" spans="1:4" ht="50.1" customHeight="1" x14ac:dyDescent="0.2">
      <c r="A670" s="226">
        <v>53797</v>
      </c>
      <c r="B670" s="223" t="s">
        <v>830</v>
      </c>
      <c r="C670" s="220" t="s">
        <v>760</v>
      </c>
      <c r="D670" s="221">
        <v>90.64</v>
      </c>
    </row>
    <row r="671" spans="1:4" ht="50.1" customHeight="1" x14ac:dyDescent="0.2">
      <c r="A671" s="226">
        <v>53804</v>
      </c>
      <c r="B671" s="223" t="s">
        <v>831</v>
      </c>
      <c r="C671" s="220" t="s">
        <v>760</v>
      </c>
      <c r="D671" s="221">
        <v>2.23</v>
      </c>
    </row>
    <row r="672" spans="1:4" ht="50.1" customHeight="1" x14ac:dyDescent="0.2">
      <c r="A672" s="226">
        <v>53806</v>
      </c>
      <c r="B672" s="223" t="s">
        <v>832</v>
      </c>
      <c r="C672" s="220" t="s">
        <v>760</v>
      </c>
      <c r="D672" s="221">
        <v>37.299999999999997</v>
      </c>
    </row>
    <row r="673" spans="1:4" ht="50.1" customHeight="1" x14ac:dyDescent="0.2">
      <c r="A673" s="226">
        <v>53810</v>
      </c>
      <c r="B673" s="223" t="s">
        <v>833</v>
      </c>
      <c r="C673" s="220" t="s">
        <v>760</v>
      </c>
      <c r="D673" s="221">
        <v>37.53</v>
      </c>
    </row>
    <row r="674" spans="1:4" ht="50.1" customHeight="1" x14ac:dyDescent="0.2">
      <c r="A674" s="226">
        <v>53814</v>
      </c>
      <c r="B674" s="223" t="s">
        <v>834</v>
      </c>
      <c r="C674" s="220" t="s">
        <v>760</v>
      </c>
      <c r="D674" s="221">
        <v>122.93</v>
      </c>
    </row>
    <row r="675" spans="1:4" ht="50.1" customHeight="1" x14ac:dyDescent="0.2">
      <c r="A675" s="226">
        <v>53817</v>
      </c>
      <c r="B675" s="223" t="s">
        <v>835</v>
      </c>
      <c r="C675" s="220" t="s">
        <v>760</v>
      </c>
      <c r="D675" s="221">
        <v>48.61</v>
      </c>
    </row>
    <row r="676" spans="1:4" ht="50.1" customHeight="1" x14ac:dyDescent="0.2">
      <c r="A676" s="226">
        <v>53818</v>
      </c>
      <c r="B676" s="223" t="s">
        <v>836</v>
      </c>
      <c r="C676" s="220" t="s">
        <v>760</v>
      </c>
      <c r="D676" s="221">
        <v>4.43</v>
      </c>
    </row>
    <row r="677" spans="1:4" ht="50.1" customHeight="1" x14ac:dyDescent="0.2">
      <c r="A677" s="226">
        <v>53827</v>
      </c>
      <c r="B677" s="223" t="s">
        <v>837</v>
      </c>
      <c r="C677" s="220" t="s">
        <v>760</v>
      </c>
      <c r="D677" s="221">
        <v>88.72</v>
      </c>
    </row>
    <row r="678" spans="1:4" ht="50.1" customHeight="1" x14ac:dyDescent="0.2">
      <c r="A678" s="226">
        <v>53829</v>
      </c>
      <c r="B678" s="223" t="s">
        <v>838</v>
      </c>
      <c r="C678" s="220" t="s">
        <v>760</v>
      </c>
      <c r="D678" s="221">
        <v>90.64</v>
      </c>
    </row>
    <row r="679" spans="1:4" ht="50.1" customHeight="1" x14ac:dyDescent="0.2">
      <c r="A679" s="226">
        <v>53831</v>
      </c>
      <c r="B679" s="223" t="s">
        <v>839</v>
      </c>
      <c r="C679" s="220" t="s">
        <v>760</v>
      </c>
      <c r="D679" s="221">
        <v>110.3</v>
      </c>
    </row>
    <row r="680" spans="1:4" ht="50.1" customHeight="1" x14ac:dyDescent="0.2">
      <c r="A680" s="226">
        <v>53840</v>
      </c>
      <c r="B680" s="223" t="s">
        <v>840</v>
      </c>
      <c r="C680" s="220" t="s">
        <v>760</v>
      </c>
      <c r="D680" s="221">
        <v>1.21</v>
      </c>
    </row>
    <row r="681" spans="1:4" ht="50.1" customHeight="1" x14ac:dyDescent="0.2">
      <c r="A681" s="226">
        <v>53841</v>
      </c>
      <c r="B681" s="223" t="s">
        <v>841</v>
      </c>
      <c r="C681" s="220" t="s">
        <v>760</v>
      </c>
      <c r="D681" s="221">
        <v>0.84</v>
      </c>
    </row>
    <row r="682" spans="1:4" ht="50.1" customHeight="1" x14ac:dyDescent="0.2">
      <c r="A682" s="226">
        <v>53849</v>
      </c>
      <c r="B682" s="223" t="s">
        <v>842</v>
      </c>
      <c r="C682" s="220" t="s">
        <v>760</v>
      </c>
      <c r="D682" s="221">
        <v>60.77</v>
      </c>
    </row>
    <row r="683" spans="1:4" ht="50.1" customHeight="1" x14ac:dyDescent="0.2">
      <c r="A683" s="226">
        <v>53857</v>
      </c>
      <c r="B683" s="223" t="s">
        <v>843</v>
      </c>
      <c r="C683" s="220" t="s">
        <v>760</v>
      </c>
      <c r="D683" s="221">
        <v>23.94</v>
      </c>
    </row>
    <row r="684" spans="1:4" ht="50.1" customHeight="1" x14ac:dyDescent="0.2">
      <c r="A684" s="226">
        <v>53858</v>
      </c>
      <c r="B684" s="223" t="s">
        <v>844</v>
      </c>
      <c r="C684" s="220" t="s">
        <v>760</v>
      </c>
      <c r="D684" s="221">
        <v>62.22</v>
      </c>
    </row>
    <row r="685" spans="1:4" ht="50.1" customHeight="1" x14ac:dyDescent="0.2">
      <c r="A685" s="226">
        <v>53861</v>
      </c>
      <c r="B685" s="223" t="s">
        <v>845</v>
      </c>
      <c r="C685" s="220" t="s">
        <v>760</v>
      </c>
      <c r="D685" s="221">
        <v>33.19</v>
      </c>
    </row>
    <row r="686" spans="1:4" ht="50.1" customHeight="1" x14ac:dyDescent="0.2">
      <c r="A686" s="226">
        <v>53863</v>
      </c>
      <c r="B686" s="223" t="s">
        <v>846</v>
      </c>
      <c r="C686" s="220" t="s">
        <v>760</v>
      </c>
      <c r="D686" s="221">
        <v>1.06</v>
      </c>
    </row>
    <row r="687" spans="1:4" ht="50.1" customHeight="1" x14ac:dyDescent="0.2">
      <c r="A687" s="226">
        <v>53865</v>
      </c>
      <c r="B687" s="223" t="s">
        <v>847</v>
      </c>
      <c r="C687" s="220" t="s">
        <v>760</v>
      </c>
      <c r="D687" s="221">
        <v>30.22</v>
      </c>
    </row>
    <row r="688" spans="1:4" ht="50.1" customHeight="1" x14ac:dyDescent="0.2">
      <c r="A688" s="226">
        <v>53866</v>
      </c>
      <c r="B688" s="223" t="s">
        <v>848</v>
      </c>
      <c r="C688" s="220" t="s">
        <v>760</v>
      </c>
      <c r="D688" s="221">
        <v>1.01</v>
      </c>
    </row>
    <row r="689" spans="1:4" ht="50.1" customHeight="1" x14ac:dyDescent="0.2">
      <c r="A689" s="226">
        <v>53882</v>
      </c>
      <c r="B689" s="223" t="s">
        <v>849</v>
      </c>
      <c r="C689" s="220" t="s">
        <v>760</v>
      </c>
      <c r="D689" s="221">
        <v>15.25</v>
      </c>
    </row>
    <row r="690" spans="1:4" ht="50.1" customHeight="1" x14ac:dyDescent="0.2">
      <c r="A690" s="226">
        <v>55263</v>
      </c>
      <c r="B690" s="223" t="s">
        <v>850</v>
      </c>
      <c r="C690" s="220" t="s">
        <v>760</v>
      </c>
      <c r="D690" s="221">
        <v>53.97</v>
      </c>
    </row>
    <row r="691" spans="1:4" ht="50.1" customHeight="1" x14ac:dyDescent="0.2">
      <c r="A691" s="226">
        <v>73303</v>
      </c>
      <c r="B691" s="223" t="s">
        <v>851</v>
      </c>
      <c r="C691" s="220" t="s">
        <v>760</v>
      </c>
      <c r="D691" s="221">
        <v>3.36</v>
      </c>
    </row>
    <row r="692" spans="1:4" ht="50.1" customHeight="1" x14ac:dyDescent="0.2">
      <c r="A692" s="226">
        <v>73307</v>
      </c>
      <c r="B692" s="223" t="s">
        <v>852</v>
      </c>
      <c r="C692" s="220" t="s">
        <v>760</v>
      </c>
      <c r="D692" s="221">
        <v>3</v>
      </c>
    </row>
    <row r="693" spans="1:4" ht="50.1" customHeight="1" x14ac:dyDescent="0.2">
      <c r="A693" s="226">
        <v>73309</v>
      </c>
      <c r="B693" s="223" t="s">
        <v>853</v>
      </c>
      <c r="C693" s="220" t="s">
        <v>760</v>
      </c>
      <c r="D693" s="221">
        <v>15.28</v>
      </c>
    </row>
    <row r="694" spans="1:4" ht="50.1" customHeight="1" x14ac:dyDescent="0.2">
      <c r="A694" s="226">
        <v>73311</v>
      </c>
      <c r="B694" s="223" t="s">
        <v>854</v>
      </c>
      <c r="C694" s="220" t="s">
        <v>760</v>
      </c>
      <c r="D694" s="221">
        <v>102.08</v>
      </c>
    </row>
    <row r="695" spans="1:4" ht="50.1" customHeight="1" x14ac:dyDescent="0.2">
      <c r="A695" s="226">
        <v>73313</v>
      </c>
      <c r="B695" s="223" t="s">
        <v>855</v>
      </c>
      <c r="C695" s="220" t="s">
        <v>760</v>
      </c>
      <c r="D695" s="221">
        <v>4.01</v>
      </c>
    </row>
    <row r="696" spans="1:4" ht="50.1" customHeight="1" x14ac:dyDescent="0.2">
      <c r="A696" s="226">
        <v>73315</v>
      </c>
      <c r="B696" s="223" t="s">
        <v>856</v>
      </c>
      <c r="C696" s="220" t="s">
        <v>760</v>
      </c>
      <c r="D696" s="221">
        <v>38.869999999999997</v>
      </c>
    </row>
    <row r="697" spans="1:4" ht="50.1" customHeight="1" x14ac:dyDescent="0.2">
      <c r="A697" s="226">
        <v>73335</v>
      </c>
      <c r="B697" s="223" t="s">
        <v>857</v>
      </c>
      <c r="C697" s="220" t="s">
        <v>760</v>
      </c>
      <c r="D697" s="221">
        <v>14.87</v>
      </c>
    </row>
    <row r="698" spans="1:4" ht="50.1" customHeight="1" x14ac:dyDescent="0.2">
      <c r="A698" s="226">
        <v>73340</v>
      </c>
      <c r="B698" s="223" t="s">
        <v>858</v>
      </c>
      <c r="C698" s="220" t="s">
        <v>760</v>
      </c>
      <c r="D698" s="221">
        <v>88.72</v>
      </c>
    </row>
    <row r="699" spans="1:4" ht="50.1" customHeight="1" x14ac:dyDescent="0.2">
      <c r="A699" s="226">
        <v>83361</v>
      </c>
      <c r="B699" s="223" t="s">
        <v>859</v>
      </c>
      <c r="C699" s="220" t="s">
        <v>760</v>
      </c>
      <c r="D699" s="221">
        <v>9.2899999999999991</v>
      </c>
    </row>
    <row r="700" spans="1:4" ht="50.1" customHeight="1" x14ac:dyDescent="0.2">
      <c r="A700" s="226">
        <v>83761</v>
      </c>
      <c r="B700" s="223" t="s">
        <v>860</v>
      </c>
      <c r="C700" s="220" t="s">
        <v>760</v>
      </c>
      <c r="D700" s="221">
        <v>7.17</v>
      </c>
    </row>
    <row r="701" spans="1:4" ht="50.1" customHeight="1" x14ac:dyDescent="0.2">
      <c r="A701" s="226">
        <v>83762</v>
      </c>
      <c r="B701" s="223" t="s">
        <v>861</v>
      </c>
      <c r="C701" s="220" t="s">
        <v>760</v>
      </c>
      <c r="D701" s="221">
        <v>8.9600000000000009</v>
      </c>
    </row>
    <row r="702" spans="1:4" ht="50.1" customHeight="1" x14ac:dyDescent="0.2">
      <c r="A702" s="226">
        <v>83763</v>
      </c>
      <c r="B702" s="223" t="s">
        <v>862</v>
      </c>
      <c r="C702" s="220" t="s">
        <v>760</v>
      </c>
      <c r="D702" s="221">
        <v>28.77</v>
      </c>
    </row>
    <row r="703" spans="1:4" ht="50.1" customHeight="1" x14ac:dyDescent="0.2">
      <c r="A703" s="226">
        <v>83764</v>
      </c>
      <c r="B703" s="223" t="s">
        <v>863</v>
      </c>
      <c r="C703" s="220" t="s">
        <v>760</v>
      </c>
      <c r="D703" s="221">
        <v>1.61</v>
      </c>
    </row>
    <row r="704" spans="1:4" ht="50.1" customHeight="1" x14ac:dyDescent="0.2">
      <c r="A704" s="226">
        <v>87026</v>
      </c>
      <c r="B704" s="223" t="s">
        <v>864</v>
      </c>
      <c r="C704" s="220" t="s">
        <v>760</v>
      </c>
      <c r="D704" s="221">
        <v>0.32</v>
      </c>
    </row>
    <row r="705" spans="1:4" ht="50.1" customHeight="1" x14ac:dyDescent="0.2">
      <c r="A705" s="226">
        <v>87441</v>
      </c>
      <c r="B705" s="223" t="s">
        <v>865</v>
      </c>
      <c r="C705" s="220" t="s">
        <v>760</v>
      </c>
      <c r="D705" s="221">
        <v>0.24</v>
      </c>
    </row>
    <row r="706" spans="1:4" ht="50.1" customHeight="1" x14ac:dyDescent="0.2">
      <c r="A706" s="226">
        <v>87442</v>
      </c>
      <c r="B706" s="223" t="s">
        <v>866</v>
      </c>
      <c r="C706" s="220" t="s">
        <v>760</v>
      </c>
      <c r="D706" s="221">
        <v>0.05</v>
      </c>
    </row>
    <row r="707" spans="1:4" ht="50.1" customHeight="1" x14ac:dyDescent="0.2">
      <c r="A707" s="226">
        <v>87443</v>
      </c>
      <c r="B707" s="223" t="s">
        <v>867</v>
      </c>
      <c r="C707" s="220" t="s">
        <v>760</v>
      </c>
      <c r="D707" s="221">
        <v>0.23</v>
      </c>
    </row>
    <row r="708" spans="1:4" ht="50.1" customHeight="1" x14ac:dyDescent="0.2">
      <c r="A708" s="226">
        <v>87444</v>
      </c>
      <c r="B708" s="223" t="s">
        <v>868</v>
      </c>
      <c r="C708" s="220" t="s">
        <v>760</v>
      </c>
      <c r="D708" s="221">
        <v>2.42</v>
      </c>
    </row>
    <row r="709" spans="1:4" ht="50.1" customHeight="1" x14ac:dyDescent="0.2">
      <c r="A709" s="226">
        <v>88387</v>
      </c>
      <c r="B709" s="223" t="s">
        <v>869</v>
      </c>
      <c r="C709" s="220" t="s">
        <v>760</v>
      </c>
      <c r="D709" s="221">
        <v>0.48</v>
      </c>
    </row>
    <row r="710" spans="1:4" ht="50.1" customHeight="1" x14ac:dyDescent="0.2">
      <c r="A710" s="226">
        <v>88389</v>
      </c>
      <c r="B710" s="223" t="s">
        <v>870</v>
      </c>
      <c r="C710" s="220" t="s">
        <v>760</v>
      </c>
      <c r="D710" s="221">
        <v>0.1</v>
      </c>
    </row>
    <row r="711" spans="1:4" ht="50.1" customHeight="1" x14ac:dyDescent="0.2">
      <c r="A711" s="226">
        <v>88390</v>
      </c>
      <c r="B711" s="223" t="s">
        <v>871</v>
      </c>
      <c r="C711" s="220" t="s">
        <v>760</v>
      </c>
      <c r="D711" s="221">
        <v>0.6</v>
      </c>
    </row>
    <row r="712" spans="1:4" ht="50.1" customHeight="1" x14ac:dyDescent="0.2">
      <c r="A712" s="226">
        <v>88391</v>
      </c>
      <c r="B712" s="223" t="s">
        <v>872</v>
      </c>
      <c r="C712" s="220" t="s">
        <v>760</v>
      </c>
      <c r="D712" s="221">
        <v>1.65</v>
      </c>
    </row>
    <row r="713" spans="1:4" ht="50.1" customHeight="1" x14ac:dyDescent="0.2">
      <c r="A713" s="226">
        <v>88394</v>
      </c>
      <c r="B713" s="223" t="s">
        <v>873</v>
      </c>
      <c r="C713" s="220" t="s">
        <v>760</v>
      </c>
      <c r="D713" s="221">
        <v>0.56999999999999995</v>
      </c>
    </row>
    <row r="714" spans="1:4" ht="50.1" customHeight="1" x14ac:dyDescent="0.2">
      <c r="A714" s="226">
        <v>88395</v>
      </c>
      <c r="B714" s="223" t="s">
        <v>874</v>
      </c>
      <c r="C714" s="220" t="s">
        <v>760</v>
      </c>
      <c r="D714" s="221">
        <v>0.12</v>
      </c>
    </row>
    <row r="715" spans="1:4" ht="50.1" customHeight="1" x14ac:dyDescent="0.2">
      <c r="A715" s="226">
        <v>88396</v>
      </c>
      <c r="B715" s="223" t="s">
        <v>875</v>
      </c>
      <c r="C715" s="220" t="s">
        <v>760</v>
      </c>
      <c r="D715" s="221">
        <v>0.71</v>
      </c>
    </row>
    <row r="716" spans="1:4" ht="50.1" customHeight="1" x14ac:dyDescent="0.2">
      <c r="A716" s="226">
        <v>88397</v>
      </c>
      <c r="B716" s="223" t="s">
        <v>876</v>
      </c>
      <c r="C716" s="220" t="s">
        <v>760</v>
      </c>
      <c r="D716" s="221">
        <v>2.48</v>
      </c>
    </row>
    <row r="717" spans="1:4" ht="50.1" customHeight="1" x14ac:dyDescent="0.2">
      <c r="A717" s="226">
        <v>88400</v>
      </c>
      <c r="B717" s="223" t="s">
        <v>877</v>
      </c>
      <c r="C717" s="220" t="s">
        <v>760</v>
      </c>
      <c r="D717" s="221">
        <v>0.45</v>
      </c>
    </row>
    <row r="718" spans="1:4" ht="50.1" customHeight="1" x14ac:dyDescent="0.2">
      <c r="A718" s="226">
        <v>88401</v>
      </c>
      <c r="B718" s="223" t="s">
        <v>878</v>
      </c>
      <c r="C718" s="220" t="s">
        <v>760</v>
      </c>
      <c r="D718" s="221">
        <v>0.1</v>
      </c>
    </row>
    <row r="719" spans="1:4" ht="50.1" customHeight="1" x14ac:dyDescent="0.2">
      <c r="A719" s="226">
        <v>88402</v>
      </c>
      <c r="B719" s="223" t="s">
        <v>879</v>
      </c>
      <c r="C719" s="220" t="s">
        <v>760</v>
      </c>
      <c r="D719" s="221">
        <v>0.56999999999999995</v>
      </c>
    </row>
    <row r="720" spans="1:4" ht="50.1" customHeight="1" x14ac:dyDescent="0.2">
      <c r="A720" s="226">
        <v>88403</v>
      </c>
      <c r="B720" s="223" t="s">
        <v>880</v>
      </c>
      <c r="C720" s="220" t="s">
        <v>760</v>
      </c>
      <c r="D720" s="221">
        <v>0.99</v>
      </c>
    </row>
    <row r="721" spans="1:4" ht="50.1" customHeight="1" x14ac:dyDescent="0.2">
      <c r="A721" s="226">
        <v>88419</v>
      </c>
      <c r="B721" s="223" t="s">
        <v>881</v>
      </c>
      <c r="C721" s="220" t="s">
        <v>760</v>
      </c>
      <c r="D721" s="221">
        <v>2.97</v>
      </c>
    </row>
    <row r="722" spans="1:4" ht="50.1" customHeight="1" x14ac:dyDescent="0.2">
      <c r="A722" s="226">
        <v>88422</v>
      </c>
      <c r="B722" s="223" t="s">
        <v>882</v>
      </c>
      <c r="C722" s="220" t="s">
        <v>760</v>
      </c>
      <c r="D722" s="221">
        <v>0.66</v>
      </c>
    </row>
    <row r="723" spans="1:4" ht="50.1" customHeight="1" x14ac:dyDescent="0.2">
      <c r="A723" s="226">
        <v>88425</v>
      </c>
      <c r="B723" s="223" t="s">
        <v>883</v>
      </c>
      <c r="C723" s="220" t="s">
        <v>760</v>
      </c>
      <c r="D723" s="221">
        <v>3.25</v>
      </c>
    </row>
    <row r="724" spans="1:4" ht="50.1" customHeight="1" x14ac:dyDescent="0.2">
      <c r="A724" s="226">
        <v>88427</v>
      </c>
      <c r="B724" s="223" t="s">
        <v>884</v>
      </c>
      <c r="C724" s="220" t="s">
        <v>760</v>
      </c>
      <c r="D724" s="221">
        <v>2.52</v>
      </c>
    </row>
    <row r="725" spans="1:4" ht="50.1" customHeight="1" x14ac:dyDescent="0.2">
      <c r="A725" s="226">
        <v>88434</v>
      </c>
      <c r="B725" s="223" t="s">
        <v>885</v>
      </c>
      <c r="C725" s="220" t="s">
        <v>760</v>
      </c>
      <c r="D725" s="221">
        <v>3.94</v>
      </c>
    </row>
    <row r="726" spans="1:4" ht="50.1" customHeight="1" x14ac:dyDescent="0.2">
      <c r="A726" s="226">
        <v>88435</v>
      </c>
      <c r="B726" s="223" t="s">
        <v>886</v>
      </c>
      <c r="C726" s="220" t="s">
        <v>760</v>
      </c>
      <c r="D726" s="221">
        <v>0.88</v>
      </c>
    </row>
    <row r="727" spans="1:4" ht="50.1" customHeight="1" x14ac:dyDescent="0.2">
      <c r="A727" s="226">
        <v>88436</v>
      </c>
      <c r="B727" s="223" t="s">
        <v>887</v>
      </c>
      <c r="C727" s="220" t="s">
        <v>760</v>
      </c>
      <c r="D727" s="221">
        <v>4.3099999999999996</v>
      </c>
    </row>
    <row r="728" spans="1:4" ht="50.1" customHeight="1" x14ac:dyDescent="0.2">
      <c r="A728" s="226">
        <v>88437</v>
      </c>
      <c r="B728" s="223" t="s">
        <v>888</v>
      </c>
      <c r="C728" s="220" t="s">
        <v>760</v>
      </c>
      <c r="D728" s="221">
        <v>2.52</v>
      </c>
    </row>
    <row r="729" spans="1:4" ht="50.1" customHeight="1" x14ac:dyDescent="0.2">
      <c r="A729" s="226">
        <v>88569</v>
      </c>
      <c r="B729" s="223" t="s">
        <v>889</v>
      </c>
      <c r="C729" s="220" t="s">
        <v>760</v>
      </c>
      <c r="D729" s="221">
        <v>2.2799999999999998</v>
      </c>
    </row>
    <row r="730" spans="1:4" ht="50.1" customHeight="1" x14ac:dyDescent="0.2">
      <c r="A730" s="226">
        <v>88570</v>
      </c>
      <c r="B730" s="223" t="s">
        <v>890</v>
      </c>
      <c r="C730" s="220" t="s">
        <v>760</v>
      </c>
      <c r="D730" s="221">
        <v>0.77</v>
      </c>
    </row>
    <row r="731" spans="1:4" ht="50.1" customHeight="1" x14ac:dyDescent="0.2">
      <c r="A731" s="226">
        <v>88826</v>
      </c>
      <c r="B731" s="223" t="s">
        <v>891</v>
      </c>
      <c r="C731" s="220" t="s">
        <v>760</v>
      </c>
      <c r="D731" s="221">
        <v>0.18</v>
      </c>
    </row>
    <row r="732" spans="1:4" ht="50.1" customHeight="1" x14ac:dyDescent="0.2">
      <c r="A732" s="226">
        <v>88827</v>
      </c>
      <c r="B732" s="223" t="s">
        <v>892</v>
      </c>
      <c r="C732" s="220" t="s">
        <v>760</v>
      </c>
      <c r="D732" s="221">
        <v>0.04</v>
      </c>
    </row>
    <row r="733" spans="1:4" ht="50.1" customHeight="1" x14ac:dyDescent="0.2">
      <c r="A733" s="226">
        <v>88828</v>
      </c>
      <c r="B733" s="223" t="s">
        <v>893</v>
      </c>
      <c r="C733" s="220" t="s">
        <v>760</v>
      </c>
      <c r="D733" s="221">
        <v>0.17</v>
      </c>
    </row>
    <row r="734" spans="1:4" ht="50.1" customHeight="1" x14ac:dyDescent="0.2">
      <c r="A734" s="226">
        <v>88829</v>
      </c>
      <c r="B734" s="223" t="s">
        <v>894</v>
      </c>
      <c r="C734" s="220" t="s">
        <v>760</v>
      </c>
      <c r="D734" s="221">
        <v>0.66</v>
      </c>
    </row>
    <row r="735" spans="1:4" ht="50.1" customHeight="1" x14ac:dyDescent="0.2">
      <c r="A735" s="226">
        <v>88832</v>
      </c>
      <c r="B735" s="223" t="s">
        <v>895</v>
      </c>
      <c r="C735" s="220" t="s">
        <v>760</v>
      </c>
      <c r="D735" s="221">
        <v>21.37</v>
      </c>
    </row>
    <row r="736" spans="1:4" ht="50.1" customHeight="1" x14ac:dyDescent="0.2">
      <c r="A736" s="226">
        <v>88834</v>
      </c>
      <c r="B736" s="223" t="s">
        <v>896</v>
      </c>
      <c r="C736" s="220" t="s">
        <v>760</v>
      </c>
      <c r="D736" s="221">
        <v>5.49</v>
      </c>
    </row>
    <row r="737" spans="1:4" ht="50.1" customHeight="1" x14ac:dyDescent="0.2">
      <c r="A737" s="226">
        <v>88835</v>
      </c>
      <c r="B737" s="223" t="s">
        <v>897</v>
      </c>
      <c r="C737" s="220" t="s">
        <v>760</v>
      </c>
      <c r="D737" s="221">
        <v>26.71</v>
      </c>
    </row>
    <row r="738" spans="1:4" ht="50.1" customHeight="1" x14ac:dyDescent="0.2">
      <c r="A738" s="226">
        <v>88836</v>
      </c>
      <c r="B738" s="223" t="s">
        <v>898</v>
      </c>
      <c r="C738" s="220" t="s">
        <v>760</v>
      </c>
      <c r="D738" s="221">
        <v>53.46</v>
      </c>
    </row>
    <row r="739" spans="1:4" ht="50.1" customHeight="1" x14ac:dyDescent="0.2">
      <c r="A739" s="226">
        <v>88839</v>
      </c>
      <c r="B739" s="223" t="s">
        <v>899</v>
      </c>
      <c r="C739" s="220" t="s">
        <v>760</v>
      </c>
      <c r="D739" s="221">
        <v>16.940000000000001</v>
      </c>
    </row>
    <row r="740" spans="1:4" ht="50.1" customHeight="1" x14ac:dyDescent="0.2">
      <c r="A740" s="226">
        <v>88840</v>
      </c>
      <c r="B740" s="223" t="s">
        <v>900</v>
      </c>
      <c r="C740" s="220" t="s">
        <v>760</v>
      </c>
      <c r="D740" s="221">
        <v>7.24</v>
      </c>
    </row>
    <row r="741" spans="1:4" ht="50.1" customHeight="1" x14ac:dyDescent="0.2">
      <c r="A741" s="226">
        <v>88841</v>
      </c>
      <c r="B741" s="223" t="s">
        <v>901</v>
      </c>
      <c r="C741" s="220" t="s">
        <v>760</v>
      </c>
      <c r="D741" s="221">
        <v>30.29</v>
      </c>
    </row>
    <row r="742" spans="1:4" ht="50.1" customHeight="1" x14ac:dyDescent="0.2">
      <c r="A742" s="226">
        <v>88842</v>
      </c>
      <c r="B742" s="223" t="s">
        <v>902</v>
      </c>
      <c r="C742" s="220" t="s">
        <v>760</v>
      </c>
      <c r="D742" s="221">
        <v>60.77</v>
      </c>
    </row>
    <row r="743" spans="1:4" ht="50.1" customHeight="1" x14ac:dyDescent="0.2">
      <c r="A743" s="226">
        <v>88847</v>
      </c>
      <c r="B743" s="223" t="s">
        <v>903</v>
      </c>
      <c r="C743" s="220" t="s">
        <v>760</v>
      </c>
      <c r="D743" s="221">
        <v>13.47</v>
      </c>
    </row>
    <row r="744" spans="1:4" ht="50.1" customHeight="1" x14ac:dyDescent="0.2">
      <c r="A744" s="226">
        <v>88848</v>
      </c>
      <c r="B744" s="223" t="s">
        <v>904</v>
      </c>
      <c r="C744" s="220" t="s">
        <v>760</v>
      </c>
      <c r="D744" s="221">
        <v>5.38</v>
      </c>
    </row>
    <row r="745" spans="1:4" ht="50.1" customHeight="1" x14ac:dyDescent="0.2">
      <c r="A745" s="226">
        <v>88853</v>
      </c>
      <c r="B745" s="223" t="s">
        <v>905</v>
      </c>
      <c r="C745" s="220" t="s">
        <v>760</v>
      </c>
      <c r="D745" s="221">
        <v>0.13</v>
      </c>
    </row>
    <row r="746" spans="1:4" ht="50.1" customHeight="1" x14ac:dyDescent="0.2">
      <c r="A746" s="226">
        <v>88854</v>
      </c>
      <c r="B746" s="223" t="s">
        <v>906</v>
      </c>
      <c r="C746" s="220" t="s">
        <v>760</v>
      </c>
      <c r="D746" s="221">
        <v>0.03</v>
      </c>
    </row>
    <row r="747" spans="1:4" ht="50.1" customHeight="1" x14ac:dyDescent="0.2">
      <c r="A747" s="226">
        <v>88855</v>
      </c>
      <c r="B747" s="223" t="s">
        <v>907</v>
      </c>
      <c r="C747" s="220" t="s">
        <v>760</v>
      </c>
      <c r="D747" s="221">
        <v>1.55</v>
      </c>
    </row>
    <row r="748" spans="1:4" ht="50.1" customHeight="1" x14ac:dyDescent="0.2">
      <c r="A748" s="226">
        <v>88856</v>
      </c>
      <c r="B748" s="223" t="s">
        <v>908</v>
      </c>
      <c r="C748" s="220" t="s">
        <v>760</v>
      </c>
      <c r="D748" s="221">
        <v>0.41</v>
      </c>
    </row>
    <row r="749" spans="1:4" ht="50.1" customHeight="1" x14ac:dyDescent="0.2">
      <c r="A749" s="226">
        <v>88857</v>
      </c>
      <c r="B749" s="223" t="s">
        <v>909</v>
      </c>
      <c r="C749" s="220" t="s">
        <v>760</v>
      </c>
      <c r="D749" s="221">
        <v>13.64</v>
      </c>
    </row>
    <row r="750" spans="1:4" ht="50.1" customHeight="1" x14ac:dyDescent="0.2">
      <c r="A750" s="226">
        <v>88858</v>
      </c>
      <c r="B750" s="223" t="s">
        <v>910</v>
      </c>
      <c r="C750" s="220" t="s">
        <v>760</v>
      </c>
      <c r="D750" s="221">
        <v>3.5</v>
      </c>
    </row>
    <row r="751" spans="1:4" ht="50.1" customHeight="1" x14ac:dyDescent="0.2">
      <c r="A751" s="226">
        <v>88859</v>
      </c>
      <c r="B751" s="223" t="s">
        <v>911</v>
      </c>
      <c r="C751" s="220" t="s">
        <v>760</v>
      </c>
      <c r="D751" s="221">
        <v>12.13</v>
      </c>
    </row>
    <row r="752" spans="1:4" ht="50.1" customHeight="1" x14ac:dyDescent="0.2">
      <c r="A752" s="226">
        <v>88860</v>
      </c>
      <c r="B752" s="223" t="s">
        <v>912</v>
      </c>
      <c r="C752" s="220" t="s">
        <v>760</v>
      </c>
      <c r="D752" s="221">
        <v>3.11</v>
      </c>
    </row>
    <row r="753" spans="1:4" ht="50.1" customHeight="1" x14ac:dyDescent="0.2">
      <c r="A753" s="226">
        <v>88900</v>
      </c>
      <c r="B753" s="223" t="s">
        <v>913</v>
      </c>
      <c r="C753" s="220" t="s">
        <v>760</v>
      </c>
      <c r="D753" s="221">
        <v>24.92</v>
      </c>
    </row>
    <row r="754" spans="1:4" ht="50.1" customHeight="1" x14ac:dyDescent="0.2">
      <c r="A754" s="226">
        <v>88902</v>
      </c>
      <c r="B754" s="223" t="s">
        <v>914</v>
      </c>
      <c r="C754" s="220" t="s">
        <v>760</v>
      </c>
      <c r="D754" s="221">
        <v>6.4</v>
      </c>
    </row>
    <row r="755" spans="1:4" ht="50.1" customHeight="1" x14ac:dyDescent="0.2">
      <c r="A755" s="226">
        <v>88903</v>
      </c>
      <c r="B755" s="223" t="s">
        <v>915</v>
      </c>
      <c r="C755" s="220" t="s">
        <v>760</v>
      </c>
      <c r="D755" s="221">
        <v>31.15</v>
      </c>
    </row>
    <row r="756" spans="1:4" ht="50.1" customHeight="1" x14ac:dyDescent="0.2">
      <c r="A756" s="226">
        <v>88904</v>
      </c>
      <c r="B756" s="223" t="s">
        <v>916</v>
      </c>
      <c r="C756" s="220" t="s">
        <v>760</v>
      </c>
      <c r="D756" s="221">
        <v>75.33</v>
      </c>
    </row>
    <row r="757" spans="1:4" ht="50.1" customHeight="1" x14ac:dyDescent="0.2">
      <c r="A757" s="226">
        <v>89009</v>
      </c>
      <c r="B757" s="223" t="s">
        <v>917</v>
      </c>
      <c r="C757" s="220" t="s">
        <v>760</v>
      </c>
      <c r="D757" s="221">
        <v>20.99</v>
      </c>
    </row>
    <row r="758" spans="1:4" ht="50.1" customHeight="1" x14ac:dyDescent="0.2">
      <c r="A758" s="226">
        <v>89010</v>
      </c>
      <c r="B758" s="223" t="s">
        <v>918</v>
      </c>
      <c r="C758" s="220" t="s">
        <v>760</v>
      </c>
      <c r="D758" s="221">
        <v>8.9700000000000006</v>
      </c>
    </row>
    <row r="759" spans="1:4" ht="50.1" customHeight="1" x14ac:dyDescent="0.2">
      <c r="A759" s="226">
        <v>89011</v>
      </c>
      <c r="B759" s="223" t="s">
        <v>919</v>
      </c>
      <c r="C759" s="220" t="s">
        <v>760</v>
      </c>
      <c r="D759" s="221">
        <v>13.16</v>
      </c>
    </row>
    <row r="760" spans="1:4" ht="50.1" customHeight="1" x14ac:dyDescent="0.2">
      <c r="A760" s="226">
        <v>89012</v>
      </c>
      <c r="B760" s="223" t="s">
        <v>920</v>
      </c>
      <c r="C760" s="220" t="s">
        <v>760</v>
      </c>
      <c r="D760" s="221">
        <v>3.38</v>
      </c>
    </row>
    <row r="761" spans="1:4" ht="50.1" customHeight="1" x14ac:dyDescent="0.2">
      <c r="A761" s="226">
        <v>89013</v>
      </c>
      <c r="B761" s="223" t="s">
        <v>921</v>
      </c>
      <c r="C761" s="220" t="s">
        <v>760</v>
      </c>
      <c r="D761" s="221">
        <v>68.760000000000005</v>
      </c>
    </row>
    <row r="762" spans="1:4" ht="50.1" customHeight="1" x14ac:dyDescent="0.2">
      <c r="A762" s="226">
        <v>89014</v>
      </c>
      <c r="B762" s="223" t="s">
        <v>922</v>
      </c>
      <c r="C762" s="220" t="s">
        <v>760</v>
      </c>
      <c r="D762" s="221">
        <v>29.4</v>
      </c>
    </row>
    <row r="763" spans="1:4" ht="50.1" customHeight="1" x14ac:dyDescent="0.2">
      <c r="A763" s="226">
        <v>89015</v>
      </c>
      <c r="B763" s="223" t="s">
        <v>923</v>
      </c>
      <c r="C763" s="220" t="s">
        <v>760</v>
      </c>
      <c r="D763" s="221">
        <v>1.79</v>
      </c>
    </row>
    <row r="764" spans="1:4" ht="50.1" customHeight="1" x14ac:dyDescent="0.2">
      <c r="A764" s="226">
        <v>89016</v>
      </c>
      <c r="B764" s="223" t="s">
        <v>924</v>
      </c>
      <c r="C764" s="220" t="s">
        <v>760</v>
      </c>
      <c r="D764" s="221">
        <v>0.46</v>
      </c>
    </row>
    <row r="765" spans="1:4" ht="50.1" customHeight="1" x14ac:dyDescent="0.2">
      <c r="A765" s="226">
        <v>89017</v>
      </c>
      <c r="B765" s="223" t="s">
        <v>925</v>
      </c>
      <c r="C765" s="220" t="s">
        <v>760</v>
      </c>
      <c r="D765" s="221">
        <v>20.86</v>
      </c>
    </row>
    <row r="766" spans="1:4" ht="50.1" customHeight="1" x14ac:dyDescent="0.2">
      <c r="A766" s="226">
        <v>89018</v>
      </c>
      <c r="B766" s="223" t="s">
        <v>926</v>
      </c>
      <c r="C766" s="220" t="s">
        <v>760</v>
      </c>
      <c r="D766" s="221">
        <v>8.92</v>
      </c>
    </row>
    <row r="767" spans="1:4" ht="50.1" customHeight="1" x14ac:dyDescent="0.2">
      <c r="A767" s="226">
        <v>89019</v>
      </c>
      <c r="B767" s="223" t="s">
        <v>927</v>
      </c>
      <c r="C767" s="220" t="s">
        <v>760</v>
      </c>
      <c r="D767" s="221">
        <v>0.22</v>
      </c>
    </row>
    <row r="768" spans="1:4" ht="50.1" customHeight="1" x14ac:dyDescent="0.2">
      <c r="A768" s="226">
        <v>89020</v>
      </c>
      <c r="B768" s="223" t="s">
        <v>928</v>
      </c>
      <c r="C768" s="220" t="s">
        <v>760</v>
      </c>
      <c r="D768" s="221">
        <v>0.05</v>
      </c>
    </row>
    <row r="769" spans="1:4" ht="50.1" customHeight="1" x14ac:dyDescent="0.2">
      <c r="A769" s="226">
        <v>89023</v>
      </c>
      <c r="B769" s="223" t="s">
        <v>929</v>
      </c>
      <c r="C769" s="220" t="s">
        <v>760</v>
      </c>
      <c r="D769" s="221">
        <v>1.95</v>
      </c>
    </row>
    <row r="770" spans="1:4" ht="50.1" customHeight="1" x14ac:dyDescent="0.2">
      <c r="A770" s="226">
        <v>89024</v>
      </c>
      <c r="B770" s="223" t="s">
        <v>930</v>
      </c>
      <c r="C770" s="220" t="s">
        <v>760</v>
      </c>
      <c r="D770" s="221">
        <v>0.78</v>
      </c>
    </row>
    <row r="771" spans="1:4" ht="50.1" customHeight="1" x14ac:dyDescent="0.2">
      <c r="A771" s="226">
        <v>89025</v>
      </c>
      <c r="B771" s="223" t="s">
        <v>931</v>
      </c>
      <c r="C771" s="220" t="s">
        <v>760</v>
      </c>
      <c r="D771" s="221">
        <v>3.66</v>
      </c>
    </row>
    <row r="772" spans="1:4" ht="50.1" customHeight="1" x14ac:dyDescent="0.2">
      <c r="A772" s="226">
        <v>89026</v>
      </c>
      <c r="B772" s="223" t="s">
        <v>932</v>
      </c>
      <c r="C772" s="220" t="s">
        <v>760</v>
      </c>
      <c r="D772" s="221">
        <v>144.58000000000001</v>
      </c>
    </row>
    <row r="773" spans="1:4" ht="50.1" customHeight="1" x14ac:dyDescent="0.2">
      <c r="A773" s="226">
        <v>89029</v>
      </c>
      <c r="B773" s="223" t="s">
        <v>933</v>
      </c>
      <c r="C773" s="220" t="s">
        <v>760</v>
      </c>
      <c r="D773" s="221">
        <v>16.190000000000001</v>
      </c>
    </row>
    <row r="774" spans="1:4" ht="50.1" customHeight="1" x14ac:dyDescent="0.2">
      <c r="A774" s="226">
        <v>89030</v>
      </c>
      <c r="B774" s="223" t="s">
        <v>934</v>
      </c>
      <c r="C774" s="220" t="s">
        <v>760</v>
      </c>
      <c r="D774" s="221">
        <v>6.92</v>
      </c>
    </row>
    <row r="775" spans="1:4" ht="50.1" customHeight="1" x14ac:dyDescent="0.2">
      <c r="A775" s="226">
        <v>89033</v>
      </c>
      <c r="B775" s="223" t="s">
        <v>935</v>
      </c>
      <c r="C775" s="220" t="s">
        <v>760</v>
      </c>
      <c r="D775" s="221">
        <v>6.44</v>
      </c>
    </row>
    <row r="776" spans="1:4" ht="50.1" customHeight="1" x14ac:dyDescent="0.2">
      <c r="A776" s="226">
        <v>89034</v>
      </c>
      <c r="B776" s="223" t="s">
        <v>936</v>
      </c>
      <c r="C776" s="220" t="s">
        <v>760</v>
      </c>
      <c r="D776" s="221">
        <v>1.69</v>
      </c>
    </row>
    <row r="777" spans="1:4" ht="50.1" customHeight="1" x14ac:dyDescent="0.2">
      <c r="A777" s="226">
        <v>89128</v>
      </c>
      <c r="B777" s="223" t="s">
        <v>937</v>
      </c>
      <c r="C777" s="220" t="s">
        <v>760</v>
      </c>
      <c r="D777" s="221">
        <v>19.149999999999999</v>
      </c>
    </row>
    <row r="778" spans="1:4" ht="50.1" customHeight="1" x14ac:dyDescent="0.2">
      <c r="A778" s="226">
        <v>89129</v>
      </c>
      <c r="B778" s="223" t="s">
        <v>938</v>
      </c>
      <c r="C778" s="220" t="s">
        <v>760</v>
      </c>
      <c r="D778" s="221">
        <v>4.92</v>
      </c>
    </row>
    <row r="779" spans="1:4" ht="50.1" customHeight="1" x14ac:dyDescent="0.2">
      <c r="A779" s="226">
        <v>89130</v>
      </c>
      <c r="B779" s="223" t="s">
        <v>939</v>
      </c>
      <c r="C779" s="220" t="s">
        <v>760</v>
      </c>
      <c r="D779" s="221">
        <v>26.55</v>
      </c>
    </row>
    <row r="780" spans="1:4" ht="50.1" customHeight="1" x14ac:dyDescent="0.2">
      <c r="A780" s="226">
        <v>89131</v>
      </c>
      <c r="B780" s="223" t="s">
        <v>940</v>
      </c>
      <c r="C780" s="220" t="s">
        <v>760</v>
      </c>
      <c r="D780" s="221">
        <v>6.82</v>
      </c>
    </row>
    <row r="781" spans="1:4" ht="50.1" customHeight="1" x14ac:dyDescent="0.2">
      <c r="A781" s="226">
        <v>89210</v>
      </c>
      <c r="B781" s="223" t="s">
        <v>941</v>
      </c>
      <c r="C781" s="220" t="s">
        <v>760</v>
      </c>
      <c r="D781" s="221">
        <v>14.7</v>
      </c>
    </row>
    <row r="782" spans="1:4" ht="50.1" customHeight="1" x14ac:dyDescent="0.2">
      <c r="A782" s="226">
        <v>89211</v>
      </c>
      <c r="B782" s="223" t="s">
        <v>942</v>
      </c>
      <c r="C782" s="220" t="s">
        <v>760</v>
      </c>
      <c r="D782" s="221">
        <v>3.86</v>
      </c>
    </row>
    <row r="783" spans="1:4" ht="50.1" customHeight="1" x14ac:dyDescent="0.2">
      <c r="A783" s="226">
        <v>89212</v>
      </c>
      <c r="B783" s="223" t="s">
        <v>943</v>
      </c>
      <c r="C783" s="220" t="s">
        <v>760</v>
      </c>
      <c r="D783" s="221">
        <v>13.66</v>
      </c>
    </row>
    <row r="784" spans="1:4" ht="50.1" customHeight="1" x14ac:dyDescent="0.2">
      <c r="A784" s="226">
        <v>89213</v>
      </c>
      <c r="B784" s="223" t="s">
        <v>944</v>
      </c>
      <c r="C784" s="220" t="s">
        <v>760</v>
      </c>
      <c r="D784" s="221">
        <v>4.09</v>
      </c>
    </row>
    <row r="785" spans="1:4" ht="50.1" customHeight="1" x14ac:dyDescent="0.2">
      <c r="A785" s="226">
        <v>89214</v>
      </c>
      <c r="B785" s="223" t="s">
        <v>945</v>
      </c>
      <c r="C785" s="220" t="s">
        <v>760</v>
      </c>
      <c r="D785" s="221">
        <v>12.82</v>
      </c>
    </row>
    <row r="786" spans="1:4" ht="50.1" customHeight="1" x14ac:dyDescent="0.2">
      <c r="A786" s="226">
        <v>89215</v>
      </c>
      <c r="B786" s="223" t="s">
        <v>946</v>
      </c>
      <c r="C786" s="220" t="s">
        <v>760</v>
      </c>
      <c r="D786" s="221">
        <v>77.790000000000006</v>
      </c>
    </row>
    <row r="787" spans="1:4" ht="50.1" customHeight="1" x14ac:dyDescent="0.2">
      <c r="A787" s="226">
        <v>89221</v>
      </c>
      <c r="B787" s="223" t="s">
        <v>947</v>
      </c>
      <c r="C787" s="220" t="s">
        <v>760</v>
      </c>
      <c r="D787" s="221">
        <v>0.74</v>
      </c>
    </row>
    <row r="788" spans="1:4" ht="50.1" customHeight="1" x14ac:dyDescent="0.2">
      <c r="A788" s="226">
        <v>89222</v>
      </c>
      <c r="B788" s="223" t="s">
        <v>948</v>
      </c>
      <c r="C788" s="220" t="s">
        <v>760</v>
      </c>
      <c r="D788" s="221">
        <v>0.16</v>
      </c>
    </row>
    <row r="789" spans="1:4" ht="50.1" customHeight="1" x14ac:dyDescent="0.2">
      <c r="A789" s="226">
        <v>89223</v>
      </c>
      <c r="B789" s="223" t="s">
        <v>949</v>
      </c>
      <c r="C789" s="220" t="s">
        <v>760</v>
      </c>
      <c r="D789" s="221">
        <v>0.69</v>
      </c>
    </row>
    <row r="790" spans="1:4" ht="50.1" customHeight="1" x14ac:dyDescent="0.2">
      <c r="A790" s="226">
        <v>89224</v>
      </c>
      <c r="B790" s="223" t="s">
        <v>950</v>
      </c>
      <c r="C790" s="220" t="s">
        <v>760</v>
      </c>
      <c r="D790" s="221">
        <v>1.32</v>
      </c>
    </row>
    <row r="791" spans="1:4" ht="50.1" customHeight="1" x14ac:dyDescent="0.2">
      <c r="A791" s="226">
        <v>89228</v>
      </c>
      <c r="B791" s="223" t="s">
        <v>951</v>
      </c>
      <c r="C791" s="220" t="s">
        <v>760</v>
      </c>
      <c r="D791" s="221">
        <v>21.16</v>
      </c>
    </row>
    <row r="792" spans="1:4" ht="50.1" customHeight="1" x14ac:dyDescent="0.2">
      <c r="A792" s="226">
        <v>89229</v>
      </c>
      <c r="B792" s="223" t="s">
        <v>952</v>
      </c>
      <c r="C792" s="220" t="s">
        <v>760</v>
      </c>
      <c r="D792" s="221">
        <v>7.24</v>
      </c>
    </row>
    <row r="793" spans="1:4" ht="50.1" customHeight="1" x14ac:dyDescent="0.2">
      <c r="A793" s="226">
        <v>89230</v>
      </c>
      <c r="B793" s="223" t="s">
        <v>953</v>
      </c>
      <c r="C793" s="220" t="s">
        <v>760</v>
      </c>
      <c r="D793" s="221">
        <v>72.53</v>
      </c>
    </row>
    <row r="794" spans="1:4" ht="50.1" customHeight="1" x14ac:dyDescent="0.2">
      <c r="A794" s="226">
        <v>89231</v>
      </c>
      <c r="B794" s="223" t="s">
        <v>954</v>
      </c>
      <c r="C794" s="220" t="s">
        <v>760</v>
      </c>
      <c r="D794" s="221">
        <v>21.74</v>
      </c>
    </row>
    <row r="795" spans="1:4" ht="50.1" customHeight="1" x14ac:dyDescent="0.2">
      <c r="A795" s="226">
        <v>89232</v>
      </c>
      <c r="B795" s="223" t="s">
        <v>955</v>
      </c>
      <c r="C795" s="220" t="s">
        <v>760</v>
      </c>
      <c r="D795" s="221">
        <v>129.38</v>
      </c>
    </row>
    <row r="796" spans="1:4" ht="50.1" customHeight="1" x14ac:dyDescent="0.2">
      <c r="A796" s="226">
        <v>89233</v>
      </c>
      <c r="B796" s="223" t="s">
        <v>956</v>
      </c>
      <c r="C796" s="220" t="s">
        <v>760</v>
      </c>
      <c r="D796" s="221">
        <v>101.1</v>
      </c>
    </row>
    <row r="797" spans="1:4" ht="50.1" customHeight="1" x14ac:dyDescent="0.2">
      <c r="A797" s="226">
        <v>89236</v>
      </c>
      <c r="B797" s="223" t="s">
        <v>957</v>
      </c>
      <c r="C797" s="220" t="s">
        <v>760</v>
      </c>
      <c r="D797" s="221">
        <v>169.44</v>
      </c>
    </row>
    <row r="798" spans="1:4" ht="50.1" customHeight="1" x14ac:dyDescent="0.2">
      <c r="A798" s="226">
        <v>89237</v>
      </c>
      <c r="B798" s="223" t="s">
        <v>958</v>
      </c>
      <c r="C798" s="220" t="s">
        <v>760</v>
      </c>
      <c r="D798" s="221">
        <v>50.79</v>
      </c>
    </row>
    <row r="799" spans="1:4" ht="50.1" customHeight="1" x14ac:dyDescent="0.2">
      <c r="A799" s="226">
        <v>89238</v>
      </c>
      <c r="B799" s="223" t="s">
        <v>959</v>
      </c>
      <c r="C799" s="220" t="s">
        <v>760</v>
      </c>
      <c r="D799" s="221">
        <v>302.23</v>
      </c>
    </row>
    <row r="800" spans="1:4" ht="50.1" customHeight="1" x14ac:dyDescent="0.2">
      <c r="A800" s="226">
        <v>89239</v>
      </c>
      <c r="B800" s="223" t="s">
        <v>960</v>
      </c>
      <c r="C800" s="220" t="s">
        <v>760</v>
      </c>
      <c r="D800" s="221">
        <v>267.37</v>
      </c>
    </row>
    <row r="801" spans="1:4" ht="50.1" customHeight="1" x14ac:dyDescent="0.2">
      <c r="A801" s="226">
        <v>89240</v>
      </c>
      <c r="B801" s="223" t="s">
        <v>961</v>
      </c>
      <c r="C801" s="220" t="s">
        <v>760</v>
      </c>
      <c r="D801" s="221">
        <v>52</v>
      </c>
    </row>
    <row r="802" spans="1:4" ht="50.1" customHeight="1" x14ac:dyDescent="0.2">
      <c r="A802" s="226">
        <v>89241</v>
      </c>
      <c r="B802" s="223" t="s">
        <v>962</v>
      </c>
      <c r="C802" s="220" t="s">
        <v>760</v>
      </c>
      <c r="D802" s="221">
        <v>17.809999999999999</v>
      </c>
    </row>
    <row r="803" spans="1:4" ht="50.1" customHeight="1" x14ac:dyDescent="0.2">
      <c r="A803" s="226">
        <v>89246</v>
      </c>
      <c r="B803" s="223" t="s">
        <v>963</v>
      </c>
      <c r="C803" s="220" t="s">
        <v>760</v>
      </c>
      <c r="D803" s="221">
        <v>147.22999999999999</v>
      </c>
    </row>
    <row r="804" spans="1:4" ht="50.1" customHeight="1" x14ac:dyDescent="0.2">
      <c r="A804" s="226">
        <v>89247</v>
      </c>
      <c r="B804" s="223" t="s">
        <v>964</v>
      </c>
      <c r="C804" s="220" t="s">
        <v>760</v>
      </c>
      <c r="D804" s="221">
        <v>44.13</v>
      </c>
    </row>
    <row r="805" spans="1:4" ht="50.1" customHeight="1" x14ac:dyDescent="0.2">
      <c r="A805" s="226">
        <v>89248</v>
      </c>
      <c r="B805" s="223" t="s">
        <v>965</v>
      </c>
      <c r="C805" s="220" t="s">
        <v>760</v>
      </c>
      <c r="D805" s="221">
        <v>262.62</v>
      </c>
    </row>
    <row r="806" spans="1:4" ht="50.1" customHeight="1" x14ac:dyDescent="0.2">
      <c r="A806" s="226">
        <v>89249</v>
      </c>
      <c r="B806" s="223" t="s">
        <v>966</v>
      </c>
      <c r="C806" s="220" t="s">
        <v>760</v>
      </c>
      <c r="D806" s="221">
        <v>205.14</v>
      </c>
    </row>
    <row r="807" spans="1:4" ht="50.1" customHeight="1" x14ac:dyDescent="0.2">
      <c r="A807" s="226">
        <v>89253</v>
      </c>
      <c r="B807" s="223" t="s">
        <v>967</v>
      </c>
      <c r="C807" s="220" t="s">
        <v>760</v>
      </c>
      <c r="D807" s="221">
        <v>42.61</v>
      </c>
    </row>
    <row r="808" spans="1:4" ht="50.1" customHeight="1" x14ac:dyDescent="0.2">
      <c r="A808" s="226">
        <v>89254</v>
      </c>
      <c r="B808" s="223" t="s">
        <v>968</v>
      </c>
      <c r="C808" s="220" t="s">
        <v>760</v>
      </c>
      <c r="D808" s="221">
        <v>14.59</v>
      </c>
    </row>
    <row r="809" spans="1:4" ht="50.1" customHeight="1" x14ac:dyDescent="0.2">
      <c r="A809" s="226">
        <v>89255</v>
      </c>
      <c r="B809" s="223" t="s">
        <v>969</v>
      </c>
      <c r="C809" s="220" t="s">
        <v>760</v>
      </c>
      <c r="D809" s="221">
        <v>68.5</v>
      </c>
    </row>
    <row r="810" spans="1:4" ht="50.1" customHeight="1" x14ac:dyDescent="0.2">
      <c r="A810" s="226">
        <v>89256</v>
      </c>
      <c r="B810" s="223" t="s">
        <v>970</v>
      </c>
      <c r="C810" s="220" t="s">
        <v>760</v>
      </c>
      <c r="D810" s="221">
        <v>48.61</v>
      </c>
    </row>
    <row r="811" spans="1:4" ht="50.1" customHeight="1" x14ac:dyDescent="0.2">
      <c r="A811" s="226">
        <v>89259</v>
      </c>
      <c r="B811" s="223" t="s">
        <v>971</v>
      </c>
      <c r="C811" s="220" t="s">
        <v>760</v>
      </c>
      <c r="D811" s="221">
        <v>8.39</v>
      </c>
    </row>
    <row r="812" spans="1:4" ht="50.1" customHeight="1" x14ac:dyDescent="0.2">
      <c r="A812" s="226">
        <v>89260</v>
      </c>
      <c r="B812" s="223" t="s">
        <v>972</v>
      </c>
      <c r="C812" s="220" t="s">
        <v>760</v>
      </c>
      <c r="D812" s="221">
        <v>3.34</v>
      </c>
    </row>
    <row r="813" spans="1:4" ht="50.1" customHeight="1" x14ac:dyDescent="0.2">
      <c r="A813" s="226">
        <v>89262</v>
      </c>
      <c r="B813" s="223" t="s">
        <v>973</v>
      </c>
      <c r="C813" s="220" t="s">
        <v>760</v>
      </c>
      <c r="D813" s="221">
        <v>15.73</v>
      </c>
    </row>
    <row r="814" spans="1:4" ht="50.1" customHeight="1" x14ac:dyDescent="0.2">
      <c r="A814" s="226">
        <v>89264</v>
      </c>
      <c r="B814" s="223" t="s">
        <v>974</v>
      </c>
      <c r="C814" s="220" t="s">
        <v>760</v>
      </c>
      <c r="D814" s="221">
        <v>6.69</v>
      </c>
    </row>
    <row r="815" spans="1:4" ht="50.1" customHeight="1" x14ac:dyDescent="0.2">
      <c r="A815" s="226">
        <v>89265</v>
      </c>
      <c r="B815" s="223" t="s">
        <v>975</v>
      </c>
      <c r="C815" s="220" t="s">
        <v>760</v>
      </c>
      <c r="D815" s="221">
        <v>2.66</v>
      </c>
    </row>
    <row r="816" spans="1:4" ht="50.1" customHeight="1" x14ac:dyDescent="0.2">
      <c r="A816" s="226">
        <v>89266</v>
      </c>
      <c r="B816" s="223" t="s">
        <v>976</v>
      </c>
      <c r="C816" s="220" t="s">
        <v>760</v>
      </c>
      <c r="D816" s="221">
        <v>0.54</v>
      </c>
    </row>
    <row r="817" spans="1:4" ht="50.1" customHeight="1" x14ac:dyDescent="0.2">
      <c r="A817" s="226">
        <v>89267</v>
      </c>
      <c r="B817" s="223" t="s">
        <v>977</v>
      </c>
      <c r="C817" s="220" t="s">
        <v>760</v>
      </c>
      <c r="D817" s="221">
        <v>23.78</v>
      </c>
    </row>
    <row r="818" spans="1:4" ht="50.1" customHeight="1" x14ac:dyDescent="0.2">
      <c r="A818" s="226">
        <v>89268</v>
      </c>
      <c r="B818" s="223" t="s">
        <v>978</v>
      </c>
      <c r="C818" s="220" t="s">
        <v>760</v>
      </c>
      <c r="D818" s="221">
        <v>8.14</v>
      </c>
    </row>
    <row r="819" spans="1:4" ht="50.1" customHeight="1" x14ac:dyDescent="0.2">
      <c r="A819" s="226">
        <v>89269</v>
      </c>
      <c r="B819" s="223" t="s">
        <v>979</v>
      </c>
      <c r="C819" s="220" t="s">
        <v>760</v>
      </c>
      <c r="D819" s="221">
        <v>1.66</v>
      </c>
    </row>
    <row r="820" spans="1:4" ht="50.1" customHeight="1" x14ac:dyDescent="0.2">
      <c r="A820" s="226">
        <v>89270</v>
      </c>
      <c r="B820" s="223" t="s">
        <v>980</v>
      </c>
      <c r="C820" s="220" t="s">
        <v>760</v>
      </c>
      <c r="D820" s="221">
        <v>38.24</v>
      </c>
    </row>
    <row r="821" spans="1:4" ht="50.1" customHeight="1" x14ac:dyDescent="0.2">
      <c r="A821" s="226">
        <v>89271</v>
      </c>
      <c r="B821" s="223" t="s">
        <v>981</v>
      </c>
      <c r="C821" s="220" t="s">
        <v>760</v>
      </c>
      <c r="D821" s="221">
        <v>63.2</v>
      </c>
    </row>
    <row r="822" spans="1:4" ht="50.1" customHeight="1" x14ac:dyDescent="0.2">
      <c r="A822" s="226">
        <v>89274</v>
      </c>
      <c r="B822" s="223" t="s">
        <v>982</v>
      </c>
      <c r="C822" s="220" t="s">
        <v>760</v>
      </c>
      <c r="D822" s="221">
        <v>0.9</v>
      </c>
    </row>
    <row r="823" spans="1:4" ht="50.1" customHeight="1" x14ac:dyDescent="0.2">
      <c r="A823" s="226">
        <v>89275</v>
      </c>
      <c r="B823" s="223" t="s">
        <v>983</v>
      </c>
      <c r="C823" s="220" t="s">
        <v>760</v>
      </c>
      <c r="D823" s="221">
        <v>0.2</v>
      </c>
    </row>
    <row r="824" spans="1:4" ht="50.1" customHeight="1" x14ac:dyDescent="0.2">
      <c r="A824" s="226">
        <v>89276</v>
      </c>
      <c r="B824" s="223" t="s">
        <v>984</v>
      </c>
      <c r="C824" s="220" t="s">
        <v>760</v>
      </c>
      <c r="D824" s="221">
        <v>0.84</v>
      </c>
    </row>
    <row r="825" spans="1:4" ht="50.1" customHeight="1" x14ac:dyDescent="0.2">
      <c r="A825" s="226">
        <v>89277</v>
      </c>
      <c r="B825" s="223" t="s">
        <v>985</v>
      </c>
      <c r="C825" s="220" t="s">
        <v>760</v>
      </c>
      <c r="D825" s="221">
        <v>4.8499999999999996</v>
      </c>
    </row>
    <row r="826" spans="1:4" ht="50.1" customHeight="1" x14ac:dyDescent="0.2">
      <c r="A826" s="226">
        <v>89280</v>
      </c>
      <c r="B826" s="223" t="s">
        <v>986</v>
      </c>
      <c r="C826" s="220" t="s">
        <v>760</v>
      </c>
      <c r="D826" s="221">
        <v>18.05</v>
      </c>
    </row>
    <row r="827" spans="1:4" ht="50.1" customHeight="1" x14ac:dyDescent="0.2">
      <c r="A827" s="226">
        <v>89281</v>
      </c>
      <c r="B827" s="223" t="s">
        <v>987</v>
      </c>
      <c r="C827" s="220" t="s">
        <v>760</v>
      </c>
      <c r="D827" s="221">
        <v>4.74</v>
      </c>
    </row>
    <row r="828" spans="1:4" ht="50.1" customHeight="1" x14ac:dyDescent="0.2">
      <c r="A828" s="226">
        <v>89870</v>
      </c>
      <c r="B828" s="223" t="s">
        <v>988</v>
      </c>
      <c r="C828" s="220" t="s">
        <v>760</v>
      </c>
      <c r="D828" s="221">
        <v>16.2</v>
      </c>
    </row>
    <row r="829" spans="1:4" ht="50.1" customHeight="1" x14ac:dyDescent="0.2">
      <c r="A829" s="226">
        <v>89871</v>
      </c>
      <c r="B829" s="223" t="s">
        <v>989</v>
      </c>
      <c r="C829" s="220" t="s">
        <v>760</v>
      </c>
      <c r="D829" s="221">
        <v>5.66</v>
      </c>
    </row>
    <row r="830" spans="1:4" ht="50.1" customHeight="1" x14ac:dyDescent="0.2">
      <c r="A830" s="226">
        <v>89872</v>
      </c>
      <c r="B830" s="223" t="s">
        <v>990</v>
      </c>
      <c r="C830" s="220" t="s">
        <v>760</v>
      </c>
      <c r="D830" s="221">
        <v>1.1599999999999999</v>
      </c>
    </row>
    <row r="831" spans="1:4" ht="50.1" customHeight="1" x14ac:dyDescent="0.2">
      <c r="A831" s="226">
        <v>89873</v>
      </c>
      <c r="B831" s="223" t="s">
        <v>991</v>
      </c>
      <c r="C831" s="220" t="s">
        <v>760</v>
      </c>
      <c r="D831" s="221">
        <v>30.37</v>
      </c>
    </row>
    <row r="832" spans="1:4" ht="50.1" customHeight="1" x14ac:dyDescent="0.2">
      <c r="A832" s="226">
        <v>89874</v>
      </c>
      <c r="B832" s="223" t="s">
        <v>992</v>
      </c>
      <c r="C832" s="220" t="s">
        <v>760</v>
      </c>
      <c r="D832" s="221">
        <v>137.16</v>
      </c>
    </row>
    <row r="833" spans="1:4" ht="50.1" customHeight="1" x14ac:dyDescent="0.2">
      <c r="A833" s="226">
        <v>89878</v>
      </c>
      <c r="B833" s="223" t="s">
        <v>993</v>
      </c>
      <c r="C833" s="220" t="s">
        <v>760</v>
      </c>
      <c r="D833" s="221">
        <v>17.18</v>
      </c>
    </row>
    <row r="834" spans="1:4" ht="50.1" customHeight="1" x14ac:dyDescent="0.2">
      <c r="A834" s="226">
        <v>89879</v>
      </c>
      <c r="B834" s="223" t="s">
        <v>994</v>
      </c>
      <c r="C834" s="220" t="s">
        <v>760</v>
      </c>
      <c r="D834" s="221">
        <v>6.01</v>
      </c>
    </row>
    <row r="835" spans="1:4" ht="50.1" customHeight="1" x14ac:dyDescent="0.2">
      <c r="A835" s="226">
        <v>89880</v>
      </c>
      <c r="B835" s="223" t="s">
        <v>995</v>
      </c>
      <c r="C835" s="220" t="s">
        <v>760</v>
      </c>
      <c r="D835" s="221">
        <v>1.24</v>
      </c>
    </row>
    <row r="836" spans="1:4" ht="50.1" customHeight="1" x14ac:dyDescent="0.2">
      <c r="A836" s="226">
        <v>89881</v>
      </c>
      <c r="B836" s="223" t="s">
        <v>996</v>
      </c>
      <c r="C836" s="220" t="s">
        <v>760</v>
      </c>
      <c r="D836" s="221">
        <v>32.22</v>
      </c>
    </row>
    <row r="837" spans="1:4" ht="50.1" customHeight="1" x14ac:dyDescent="0.2">
      <c r="A837" s="226">
        <v>89882</v>
      </c>
      <c r="B837" s="223" t="s">
        <v>997</v>
      </c>
      <c r="C837" s="220" t="s">
        <v>760</v>
      </c>
      <c r="D837" s="221">
        <v>158.26</v>
      </c>
    </row>
    <row r="838" spans="1:4" ht="50.1" customHeight="1" x14ac:dyDescent="0.2">
      <c r="A838" s="226">
        <v>90582</v>
      </c>
      <c r="B838" s="223" t="s">
        <v>998</v>
      </c>
      <c r="C838" s="220" t="s">
        <v>760</v>
      </c>
      <c r="D838" s="221">
        <v>0.27</v>
      </c>
    </row>
    <row r="839" spans="1:4" ht="50.1" customHeight="1" x14ac:dyDescent="0.2">
      <c r="A839" s="226">
        <v>90583</v>
      </c>
      <c r="B839" s="223" t="s">
        <v>999</v>
      </c>
      <c r="C839" s="220" t="s">
        <v>760</v>
      </c>
      <c r="D839" s="221">
        <v>0.06</v>
      </c>
    </row>
    <row r="840" spans="1:4" ht="50.1" customHeight="1" x14ac:dyDescent="0.2">
      <c r="A840" s="226">
        <v>90584</v>
      </c>
      <c r="B840" s="223" t="s">
        <v>1000</v>
      </c>
      <c r="C840" s="220" t="s">
        <v>760</v>
      </c>
      <c r="D840" s="221">
        <v>0.21</v>
      </c>
    </row>
    <row r="841" spans="1:4" ht="50.1" customHeight="1" x14ac:dyDescent="0.2">
      <c r="A841" s="226">
        <v>90585</v>
      </c>
      <c r="B841" s="223" t="s">
        <v>1001</v>
      </c>
      <c r="C841" s="220" t="s">
        <v>760</v>
      </c>
      <c r="D841" s="221">
        <v>0.66</v>
      </c>
    </row>
    <row r="842" spans="1:4" ht="50.1" customHeight="1" x14ac:dyDescent="0.2">
      <c r="A842" s="226">
        <v>90621</v>
      </c>
      <c r="B842" s="223" t="s">
        <v>1002</v>
      </c>
      <c r="C842" s="220" t="s">
        <v>760</v>
      </c>
      <c r="D842" s="221">
        <v>1.1299999999999999</v>
      </c>
    </row>
    <row r="843" spans="1:4" ht="50.1" customHeight="1" x14ac:dyDescent="0.2">
      <c r="A843" s="226">
        <v>90622</v>
      </c>
      <c r="B843" s="223" t="s">
        <v>1003</v>
      </c>
      <c r="C843" s="220" t="s">
        <v>760</v>
      </c>
      <c r="D843" s="221">
        <v>0.25</v>
      </c>
    </row>
    <row r="844" spans="1:4" ht="50.1" customHeight="1" x14ac:dyDescent="0.2">
      <c r="A844" s="226">
        <v>90623</v>
      </c>
      <c r="B844" s="223" t="s">
        <v>1004</v>
      </c>
      <c r="C844" s="220" t="s">
        <v>760</v>
      </c>
      <c r="D844" s="221">
        <v>1.41</v>
      </c>
    </row>
    <row r="845" spans="1:4" ht="50.1" customHeight="1" x14ac:dyDescent="0.2">
      <c r="A845" s="226">
        <v>90624</v>
      </c>
      <c r="B845" s="223" t="s">
        <v>1005</v>
      </c>
      <c r="C845" s="220" t="s">
        <v>760</v>
      </c>
      <c r="D845" s="221">
        <v>1.65</v>
      </c>
    </row>
    <row r="846" spans="1:4" ht="50.1" customHeight="1" x14ac:dyDescent="0.2">
      <c r="A846" s="226">
        <v>90627</v>
      </c>
      <c r="B846" s="223" t="s">
        <v>1006</v>
      </c>
      <c r="C846" s="220" t="s">
        <v>760</v>
      </c>
      <c r="D846" s="221">
        <v>22.8</v>
      </c>
    </row>
    <row r="847" spans="1:4" ht="50.1" customHeight="1" x14ac:dyDescent="0.2">
      <c r="A847" s="226">
        <v>90628</v>
      </c>
      <c r="B847" s="223" t="s">
        <v>1007</v>
      </c>
      <c r="C847" s="220" t="s">
        <v>760</v>
      </c>
      <c r="D847" s="221">
        <v>5.98</v>
      </c>
    </row>
    <row r="848" spans="1:4" ht="50.1" customHeight="1" x14ac:dyDescent="0.2">
      <c r="A848" s="226">
        <v>90629</v>
      </c>
      <c r="B848" s="223" t="s">
        <v>1008</v>
      </c>
      <c r="C848" s="220" t="s">
        <v>760</v>
      </c>
      <c r="D848" s="221">
        <v>28.53</v>
      </c>
    </row>
    <row r="849" spans="1:4" ht="50.1" customHeight="1" x14ac:dyDescent="0.2">
      <c r="A849" s="226">
        <v>90630</v>
      </c>
      <c r="B849" s="223" t="s">
        <v>1009</v>
      </c>
      <c r="C849" s="220" t="s">
        <v>760</v>
      </c>
      <c r="D849" s="221">
        <v>6.72</v>
      </c>
    </row>
    <row r="850" spans="1:4" ht="50.1" customHeight="1" x14ac:dyDescent="0.2">
      <c r="A850" s="226">
        <v>90633</v>
      </c>
      <c r="B850" s="223" t="s">
        <v>1010</v>
      </c>
      <c r="C850" s="220" t="s">
        <v>760</v>
      </c>
      <c r="D850" s="221">
        <v>2.2799999999999998</v>
      </c>
    </row>
    <row r="851" spans="1:4" ht="50.1" customHeight="1" x14ac:dyDescent="0.2">
      <c r="A851" s="226">
        <v>90634</v>
      </c>
      <c r="B851" s="223" t="s">
        <v>1011</v>
      </c>
      <c r="C851" s="220" t="s">
        <v>760</v>
      </c>
      <c r="D851" s="221">
        <v>0.51</v>
      </c>
    </row>
    <row r="852" spans="1:4" ht="50.1" customHeight="1" x14ac:dyDescent="0.2">
      <c r="A852" s="226">
        <v>90635</v>
      </c>
      <c r="B852" s="223" t="s">
        <v>1012</v>
      </c>
      <c r="C852" s="220" t="s">
        <v>760</v>
      </c>
      <c r="D852" s="221">
        <v>2.5</v>
      </c>
    </row>
    <row r="853" spans="1:4" ht="50.1" customHeight="1" x14ac:dyDescent="0.2">
      <c r="A853" s="226">
        <v>90636</v>
      </c>
      <c r="B853" s="223" t="s">
        <v>1013</v>
      </c>
      <c r="C853" s="220" t="s">
        <v>760</v>
      </c>
      <c r="D853" s="221">
        <v>3.31</v>
      </c>
    </row>
    <row r="854" spans="1:4" ht="50.1" customHeight="1" x14ac:dyDescent="0.2">
      <c r="A854" s="226">
        <v>90639</v>
      </c>
      <c r="B854" s="223" t="s">
        <v>1014</v>
      </c>
      <c r="C854" s="220" t="s">
        <v>760</v>
      </c>
      <c r="D854" s="221">
        <v>3.41</v>
      </c>
    </row>
    <row r="855" spans="1:4" ht="50.1" customHeight="1" x14ac:dyDescent="0.2">
      <c r="A855" s="226">
        <v>90640</v>
      </c>
      <c r="B855" s="223" t="s">
        <v>1015</v>
      </c>
      <c r="C855" s="220" t="s">
        <v>760</v>
      </c>
      <c r="D855" s="221">
        <v>0.76</v>
      </c>
    </row>
    <row r="856" spans="1:4" ht="50.1" customHeight="1" x14ac:dyDescent="0.2">
      <c r="A856" s="226">
        <v>90641</v>
      </c>
      <c r="B856" s="223" t="s">
        <v>1016</v>
      </c>
      <c r="C856" s="220" t="s">
        <v>760</v>
      </c>
      <c r="D856" s="221">
        <v>3.73</v>
      </c>
    </row>
    <row r="857" spans="1:4" ht="50.1" customHeight="1" x14ac:dyDescent="0.2">
      <c r="A857" s="226">
        <v>90642</v>
      </c>
      <c r="B857" s="223" t="s">
        <v>1017</v>
      </c>
      <c r="C857" s="220" t="s">
        <v>760</v>
      </c>
      <c r="D857" s="221">
        <v>5.28</v>
      </c>
    </row>
    <row r="858" spans="1:4" ht="50.1" customHeight="1" x14ac:dyDescent="0.2">
      <c r="A858" s="226">
        <v>90646</v>
      </c>
      <c r="B858" s="223" t="s">
        <v>1018</v>
      </c>
      <c r="C858" s="220" t="s">
        <v>760</v>
      </c>
      <c r="D858" s="221">
        <v>0.47</v>
      </c>
    </row>
    <row r="859" spans="1:4" ht="50.1" customHeight="1" x14ac:dyDescent="0.2">
      <c r="A859" s="226">
        <v>90647</v>
      </c>
      <c r="B859" s="223" t="s">
        <v>1019</v>
      </c>
      <c r="C859" s="220" t="s">
        <v>760</v>
      </c>
      <c r="D859" s="221">
        <v>0.1</v>
      </c>
    </row>
    <row r="860" spans="1:4" ht="50.1" customHeight="1" x14ac:dyDescent="0.2">
      <c r="A860" s="226">
        <v>90648</v>
      </c>
      <c r="B860" s="223" t="s">
        <v>1020</v>
      </c>
      <c r="C860" s="220" t="s">
        <v>760</v>
      </c>
      <c r="D860" s="221">
        <v>0.52</v>
      </c>
    </row>
    <row r="861" spans="1:4" ht="50.1" customHeight="1" x14ac:dyDescent="0.2">
      <c r="A861" s="226">
        <v>90649</v>
      </c>
      <c r="B861" s="223" t="s">
        <v>1021</v>
      </c>
      <c r="C861" s="220" t="s">
        <v>760</v>
      </c>
      <c r="D861" s="221">
        <v>5.13</v>
      </c>
    </row>
    <row r="862" spans="1:4" ht="50.1" customHeight="1" x14ac:dyDescent="0.2">
      <c r="A862" s="226">
        <v>90652</v>
      </c>
      <c r="B862" s="223" t="s">
        <v>1022</v>
      </c>
      <c r="C862" s="220" t="s">
        <v>760</v>
      </c>
      <c r="D862" s="221">
        <v>2.2200000000000002</v>
      </c>
    </row>
    <row r="863" spans="1:4" ht="50.1" customHeight="1" x14ac:dyDescent="0.2">
      <c r="A863" s="226">
        <v>90653</v>
      </c>
      <c r="B863" s="223" t="s">
        <v>1023</v>
      </c>
      <c r="C863" s="220" t="s">
        <v>760</v>
      </c>
      <c r="D863" s="221">
        <v>0.5</v>
      </c>
    </row>
    <row r="864" spans="1:4" ht="50.1" customHeight="1" x14ac:dyDescent="0.2">
      <c r="A864" s="226">
        <v>90654</v>
      </c>
      <c r="B864" s="223" t="s">
        <v>1024</v>
      </c>
      <c r="C864" s="220" t="s">
        <v>760</v>
      </c>
      <c r="D864" s="221">
        <v>2.4300000000000002</v>
      </c>
    </row>
    <row r="865" spans="1:4" ht="50.1" customHeight="1" x14ac:dyDescent="0.2">
      <c r="A865" s="226">
        <v>90655</v>
      </c>
      <c r="B865" s="223" t="s">
        <v>1025</v>
      </c>
      <c r="C865" s="220" t="s">
        <v>760</v>
      </c>
      <c r="D865" s="221">
        <v>3.38</v>
      </c>
    </row>
    <row r="866" spans="1:4" ht="50.1" customHeight="1" x14ac:dyDescent="0.2">
      <c r="A866" s="226">
        <v>90658</v>
      </c>
      <c r="B866" s="223" t="s">
        <v>1026</v>
      </c>
      <c r="C866" s="220" t="s">
        <v>760</v>
      </c>
      <c r="D866" s="221">
        <v>2.38</v>
      </c>
    </row>
    <row r="867" spans="1:4" ht="50.1" customHeight="1" x14ac:dyDescent="0.2">
      <c r="A867" s="226">
        <v>90659</v>
      </c>
      <c r="B867" s="223" t="s">
        <v>1027</v>
      </c>
      <c r="C867" s="220" t="s">
        <v>760</v>
      </c>
      <c r="D867" s="221">
        <v>0.53</v>
      </c>
    </row>
    <row r="868" spans="1:4" ht="50.1" customHeight="1" x14ac:dyDescent="0.2">
      <c r="A868" s="226">
        <v>90660</v>
      </c>
      <c r="B868" s="223" t="s">
        <v>1028</v>
      </c>
      <c r="C868" s="220" t="s">
        <v>760</v>
      </c>
      <c r="D868" s="221">
        <v>2.6</v>
      </c>
    </row>
    <row r="869" spans="1:4" ht="50.1" customHeight="1" x14ac:dyDescent="0.2">
      <c r="A869" s="226">
        <v>90661</v>
      </c>
      <c r="B869" s="223" t="s">
        <v>1029</v>
      </c>
      <c r="C869" s="220" t="s">
        <v>760</v>
      </c>
      <c r="D869" s="221">
        <v>3.38</v>
      </c>
    </row>
    <row r="870" spans="1:4" ht="50.1" customHeight="1" x14ac:dyDescent="0.2">
      <c r="A870" s="226">
        <v>90664</v>
      </c>
      <c r="B870" s="223" t="s">
        <v>1030</v>
      </c>
      <c r="C870" s="220" t="s">
        <v>760</v>
      </c>
      <c r="D870" s="221">
        <v>3.1</v>
      </c>
    </row>
    <row r="871" spans="1:4" ht="50.1" customHeight="1" x14ac:dyDescent="0.2">
      <c r="A871" s="226">
        <v>90665</v>
      </c>
      <c r="B871" s="223" t="s">
        <v>1031</v>
      </c>
      <c r="C871" s="220" t="s">
        <v>760</v>
      </c>
      <c r="D871" s="221">
        <v>0.69</v>
      </c>
    </row>
    <row r="872" spans="1:4" ht="50.1" customHeight="1" x14ac:dyDescent="0.2">
      <c r="A872" s="226">
        <v>90666</v>
      </c>
      <c r="B872" s="223" t="s">
        <v>1032</v>
      </c>
      <c r="C872" s="220" t="s">
        <v>760</v>
      </c>
      <c r="D872" s="221">
        <v>3.39</v>
      </c>
    </row>
    <row r="873" spans="1:4" ht="50.1" customHeight="1" x14ac:dyDescent="0.2">
      <c r="A873" s="226">
        <v>90667</v>
      </c>
      <c r="B873" s="223" t="s">
        <v>1033</v>
      </c>
      <c r="C873" s="220" t="s">
        <v>760</v>
      </c>
      <c r="D873" s="221">
        <v>9.59</v>
      </c>
    </row>
    <row r="874" spans="1:4" ht="50.1" customHeight="1" x14ac:dyDescent="0.2">
      <c r="A874" s="226">
        <v>90670</v>
      </c>
      <c r="B874" s="223" t="s">
        <v>1034</v>
      </c>
      <c r="C874" s="220" t="s">
        <v>760</v>
      </c>
      <c r="D874" s="221">
        <v>104.63</v>
      </c>
    </row>
    <row r="875" spans="1:4" ht="50.1" customHeight="1" x14ac:dyDescent="0.2">
      <c r="A875" s="226">
        <v>90671</v>
      </c>
      <c r="B875" s="223" t="s">
        <v>1035</v>
      </c>
      <c r="C875" s="220" t="s">
        <v>760</v>
      </c>
      <c r="D875" s="221">
        <v>27.48</v>
      </c>
    </row>
    <row r="876" spans="1:4" ht="50.1" customHeight="1" x14ac:dyDescent="0.2">
      <c r="A876" s="226">
        <v>90672</v>
      </c>
      <c r="B876" s="223" t="s">
        <v>1036</v>
      </c>
      <c r="C876" s="220" t="s">
        <v>760</v>
      </c>
      <c r="D876" s="221">
        <v>130.94</v>
      </c>
    </row>
    <row r="877" spans="1:4" ht="50.1" customHeight="1" x14ac:dyDescent="0.2">
      <c r="A877" s="226">
        <v>90673</v>
      </c>
      <c r="B877" s="223" t="s">
        <v>1037</v>
      </c>
      <c r="C877" s="220" t="s">
        <v>760</v>
      </c>
      <c r="D877" s="221">
        <v>130.28</v>
      </c>
    </row>
    <row r="878" spans="1:4" ht="50.1" customHeight="1" x14ac:dyDescent="0.2">
      <c r="A878" s="226">
        <v>90676</v>
      </c>
      <c r="B878" s="223" t="s">
        <v>1038</v>
      </c>
      <c r="C878" s="220" t="s">
        <v>760</v>
      </c>
      <c r="D878" s="221">
        <v>53.67</v>
      </c>
    </row>
    <row r="879" spans="1:4" ht="50.1" customHeight="1" x14ac:dyDescent="0.2">
      <c r="A879" s="226">
        <v>90677</v>
      </c>
      <c r="B879" s="223" t="s">
        <v>1039</v>
      </c>
      <c r="C879" s="220" t="s">
        <v>760</v>
      </c>
      <c r="D879" s="221">
        <v>14.09</v>
      </c>
    </row>
    <row r="880" spans="1:4" ht="50.1" customHeight="1" x14ac:dyDescent="0.2">
      <c r="A880" s="226">
        <v>90678</v>
      </c>
      <c r="B880" s="223" t="s">
        <v>1040</v>
      </c>
      <c r="C880" s="220" t="s">
        <v>760</v>
      </c>
      <c r="D880" s="221">
        <v>67.16</v>
      </c>
    </row>
    <row r="881" spans="1:4" ht="50.1" customHeight="1" x14ac:dyDescent="0.2">
      <c r="A881" s="226">
        <v>90679</v>
      </c>
      <c r="B881" s="223" t="s">
        <v>1041</v>
      </c>
      <c r="C881" s="220" t="s">
        <v>760</v>
      </c>
      <c r="D881" s="221">
        <v>66.599999999999994</v>
      </c>
    </row>
    <row r="882" spans="1:4" ht="50.1" customHeight="1" x14ac:dyDescent="0.2">
      <c r="A882" s="226">
        <v>90682</v>
      </c>
      <c r="B882" s="223" t="s">
        <v>1042</v>
      </c>
      <c r="C882" s="220" t="s">
        <v>760</v>
      </c>
      <c r="D882" s="221">
        <v>23.34</v>
      </c>
    </row>
    <row r="883" spans="1:4" ht="50.1" customHeight="1" x14ac:dyDescent="0.2">
      <c r="A883" s="226">
        <v>90683</v>
      </c>
      <c r="B883" s="223" t="s">
        <v>1043</v>
      </c>
      <c r="C883" s="220" t="s">
        <v>760</v>
      </c>
      <c r="D883" s="221">
        <v>5.25</v>
      </c>
    </row>
    <row r="884" spans="1:4" ht="50.1" customHeight="1" x14ac:dyDescent="0.2">
      <c r="A884" s="226">
        <v>90684</v>
      </c>
      <c r="B884" s="223" t="s">
        <v>1044</v>
      </c>
      <c r="C884" s="220" t="s">
        <v>760</v>
      </c>
      <c r="D884" s="221">
        <v>25.53</v>
      </c>
    </row>
    <row r="885" spans="1:4" ht="50.1" customHeight="1" x14ac:dyDescent="0.2">
      <c r="A885" s="226">
        <v>90685</v>
      </c>
      <c r="B885" s="223" t="s">
        <v>1045</v>
      </c>
      <c r="C885" s="220" t="s">
        <v>760</v>
      </c>
      <c r="D885" s="221">
        <v>41.3</v>
      </c>
    </row>
    <row r="886" spans="1:4" ht="50.1" customHeight="1" x14ac:dyDescent="0.2">
      <c r="A886" s="226">
        <v>90688</v>
      </c>
      <c r="B886" s="223" t="s">
        <v>1046</v>
      </c>
      <c r="C886" s="220" t="s">
        <v>760</v>
      </c>
      <c r="D886" s="221">
        <v>11.18</v>
      </c>
    </row>
    <row r="887" spans="1:4" ht="50.1" customHeight="1" x14ac:dyDescent="0.2">
      <c r="A887" s="226">
        <v>90689</v>
      </c>
      <c r="B887" s="223" t="s">
        <v>1047</v>
      </c>
      <c r="C887" s="220" t="s">
        <v>760</v>
      </c>
      <c r="D887" s="221">
        <v>2.15</v>
      </c>
    </row>
    <row r="888" spans="1:4" ht="50.1" customHeight="1" x14ac:dyDescent="0.2">
      <c r="A888" s="226">
        <v>90690</v>
      </c>
      <c r="B888" s="223" t="s">
        <v>1048</v>
      </c>
      <c r="C888" s="220" t="s">
        <v>760</v>
      </c>
      <c r="D888" s="221">
        <v>13.97</v>
      </c>
    </row>
    <row r="889" spans="1:4" ht="50.1" customHeight="1" x14ac:dyDescent="0.2">
      <c r="A889" s="226">
        <v>90691</v>
      </c>
      <c r="B889" s="223" t="s">
        <v>1049</v>
      </c>
      <c r="C889" s="220" t="s">
        <v>760</v>
      </c>
      <c r="D889" s="221">
        <v>22.84</v>
      </c>
    </row>
    <row r="890" spans="1:4" ht="50.1" customHeight="1" x14ac:dyDescent="0.2">
      <c r="A890" s="226">
        <v>90957</v>
      </c>
      <c r="B890" s="223" t="s">
        <v>1050</v>
      </c>
      <c r="C890" s="220" t="s">
        <v>760</v>
      </c>
      <c r="D890" s="221">
        <v>1.92</v>
      </c>
    </row>
    <row r="891" spans="1:4" ht="50.1" customHeight="1" x14ac:dyDescent="0.2">
      <c r="A891" s="226">
        <v>90958</v>
      </c>
      <c r="B891" s="223" t="s">
        <v>1051</v>
      </c>
      <c r="C891" s="220" t="s">
        <v>760</v>
      </c>
      <c r="D891" s="221">
        <v>0.5</v>
      </c>
    </row>
    <row r="892" spans="1:4" ht="50.1" customHeight="1" x14ac:dyDescent="0.2">
      <c r="A892" s="226">
        <v>90960</v>
      </c>
      <c r="B892" s="223" t="s">
        <v>1052</v>
      </c>
      <c r="C892" s="220" t="s">
        <v>760</v>
      </c>
      <c r="D892" s="221">
        <v>2.56</v>
      </c>
    </row>
    <row r="893" spans="1:4" ht="50.1" customHeight="1" x14ac:dyDescent="0.2">
      <c r="A893" s="226">
        <v>90961</v>
      </c>
      <c r="B893" s="223" t="s">
        <v>1053</v>
      </c>
      <c r="C893" s="220" t="s">
        <v>760</v>
      </c>
      <c r="D893" s="221">
        <v>0.67</v>
      </c>
    </row>
    <row r="894" spans="1:4" ht="50.1" customHeight="1" x14ac:dyDescent="0.2">
      <c r="A894" s="226">
        <v>90962</v>
      </c>
      <c r="B894" s="223" t="s">
        <v>1054</v>
      </c>
      <c r="C894" s="220" t="s">
        <v>760</v>
      </c>
      <c r="D894" s="221">
        <v>3.21</v>
      </c>
    </row>
    <row r="895" spans="1:4" ht="50.1" customHeight="1" x14ac:dyDescent="0.2">
      <c r="A895" s="226">
        <v>90963</v>
      </c>
      <c r="B895" s="223" t="s">
        <v>1055</v>
      </c>
      <c r="C895" s="220" t="s">
        <v>760</v>
      </c>
      <c r="D895" s="221">
        <v>9.59</v>
      </c>
    </row>
    <row r="896" spans="1:4" ht="50.1" customHeight="1" x14ac:dyDescent="0.2">
      <c r="A896" s="226">
        <v>90968</v>
      </c>
      <c r="B896" s="223" t="s">
        <v>1056</v>
      </c>
      <c r="C896" s="220" t="s">
        <v>760</v>
      </c>
      <c r="D896" s="221">
        <v>2.57</v>
      </c>
    </row>
    <row r="897" spans="1:4" ht="50.1" customHeight="1" x14ac:dyDescent="0.2">
      <c r="A897" s="226">
        <v>90969</v>
      </c>
      <c r="B897" s="223" t="s">
        <v>1057</v>
      </c>
      <c r="C897" s="220" t="s">
        <v>760</v>
      </c>
      <c r="D897" s="221">
        <v>0.67</v>
      </c>
    </row>
    <row r="898" spans="1:4" ht="50.1" customHeight="1" x14ac:dyDescent="0.2">
      <c r="A898" s="226">
        <v>90970</v>
      </c>
      <c r="B898" s="223" t="s">
        <v>1058</v>
      </c>
      <c r="C898" s="220" t="s">
        <v>760</v>
      </c>
      <c r="D898" s="221">
        <v>3.22</v>
      </c>
    </row>
    <row r="899" spans="1:4" ht="50.1" customHeight="1" x14ac:dyDescent="0.2">
      <c r="A899" s="226">
        <v>90971</v>
      </c>
      <c r="B899" s="223" t="s">
        <v>1059</v>
      </c>
      <c r="C899" s="220" t="s">
        <v>760</v>
      </c>
      <c r="D899" s="221">
        <v>38.840000000000003</v>
      </c>
    </row>
    <row r="900" spans="1:4" ht="50.1" customHeight="1" x14ac:dyDescent="0.2">
      <c r="A900" s="226">
        <v>90975</v>
      </c>
      <c r="B900" s="223" t="s">
        <v>1060</v>
      </c>
      <c r="C900" s="220" t="s">
        <v>760</v>
      </c>
      <c r="D900" s="221">
        <v>6.54</v>
      </c>
    </row>
    <row r="901" spans="1:4" ht="50.1" customHeight="1" x14ac:dyDescent="0.2">
      <c r="A901" s="226">
        <v>90976</v>
      </c>
      <c r="B901" s="223" t="s">
        <v>1061</v>
      </c>
      <c r="C901" s="220" t="s">
        <v>760</v>
      </c>
      <c r="D901" s="221">
        <v>1.71</v>
      </c>
    </row>
    <row r="902" spans="1:4" ht="50.1" customHeight="1" x14ac:dyDescent="0.2">
      <c r="A902" s="226">
        <v>90977</v>
      </c>
      <c r="B902" s="223" t="s">
        <v>1062</v>
      </c>
      <c r="C902" s="220" t="s">
        <v>760</v>
      </c>
      <c r="D902" s="221">
        <v>8.18</v>
      </c>
    </row>
    <row r="903" spans="1:4" ht="50.1" customHeight="1" x14ac:dyDescent="0.2">
      <c r="A903" s="226">
        <v>90978</v>
      </c>
      <c r="B903" s="223" t="s">
        <v>1063</v>
      </c>
      <c r="C903" s="220" t="s">
        <v>760</v>
      </c>
      <c r="D903" s="221">
        <v>100.7</v>
      </c>
    </row>
    <row r="904" spans="1:4" ht="50.1" customHeight="1" x14ac:dyDescent="0.2">
      <c r="A904" s="226">
        <v>90992</v>
      </c>
      <c r="B904" s="223" t="s">
        <v>1064</v>
      </c>
      <c r="C904" s="220" t="s">
        <v>760</v>
      </c>
      <c r="D904" s="221">
        <v>3.05</v>
      </c>
    </row>
    <row r="905" spans="1:4" ht="50.1" customHeight="1" x14ac:dyDescent="0.2">
      <c r="A905" s="226">
        <v>90993</v>
      </c>
      <c r="B905" s="223" t="s">
        <v>1065</v>
      </c>
      <c r="C905" s="220" t="s">
        <v>760</v>
      </c>
      <c r="D905" s="221">
        <v>0.8</v>
      </c>
    </row>
    <row r="906" spans="1:4" ht="50.1" customHeight="1" x14ac:dyDescent="0.2">
      <c r="A906" s="226">
        <v>90994</v>
      </c>
      <c r="B906" s="223" t="s">
        <v>1066</v>
      </c>
      <c r="C906" s="220" t="s">
        <v>760</v>
      </c>
      <c r="D906" s="221">
        <v>3.82</v>
      </c>
    </row>
    <row r="907" spans="1:4" ht="50.1" customHeight="1" x14ac:dyDescent="0.2">
      <c r="A907" s="226">
        <v>90995</v>
      </c>
      <c r="B907" s="223" t="s">
        <v>1067</v>
      </c>
      <c r="C907" s="220" t="s">
        <v>760</v>
      </c>
      <c r="D907" s="221">
        <v>52.74</v>
      </c>
    </row>
    <row r="908" spans="1:4" ht="50.1" customHeight="1" x14ac:dyDescent="0.2">
      <c r="A908" s="226">
        <v>91021</v>
      </c>
      <c r="B908" s="223" t="s">
        <v>1068</v>
      </c>
      <c r="C908" s="220" t="s">
        <v>760</v>
      </c>
      <c r="D908" s="221">
        <v>2.91</v>
      </c>
    </row>
    <row r="909" spans="1:4" ht="50.1" customHeight="1" x14ac:dyDescent="0.2">
      <c r="A909" s="226">
        <v>91026</v>
      </c>
      <c r="B909" s="223" t="s">
        <v>1069</v>
      </c>
      <c r="C909" s="220" t="s">
        <v>760</v>
      </c>
      <c r="D909" s="221">
        <v>9.43</v>
      </c>
    </row>
    <row r="910" spans="1:4" ht="50.1" customHeight="1" x14ac:dyDescent="0.2">
      <c r="A910" s="226">
        <v>91027</v>
      </c>
      <c r="B910" s="223" t="s">
        <v>1070</v>
      </c>
      <c r="C910" s="220" t="s">
        <v>760</v>
      </c>
      <c r="D910" s="221">
        <v>3.75</v>
      </c>
    </row>
    <row r="911" spans="1:4" ht="50.1" customHeight="1" x14ac:dyDescent="0.2">
      <c r="A911" s="226">
        <v>91028</v>
      </c>
      <c r="B911" s="223" t="s">
        <v>1071</v>
      </c>
      <c r="C911" s="220" t="s">
        <v>760</v>
      </c>
      <c r="D911" s="221">
        <v>0.76</v>
      </c>
    </row>
    <row r="912" spans="1:4" ht="50.1" customHeight="1" x14ac:dyDescent="0.2">
      <c r="A912" s="226">
        <v>91029</v>
      </c>
      <c r="B912" s="223" t="s">
        <v>1072</v>
      </c>
      <c r="C912" s="220" t="s">
        <v>760</v>
      </c>
      <c r="D912" s="221">
        <v>17.68</v>
      </c>
    </row>
    <row r="913" spans="1:4" ht="50.1" customHeight="1" x14ac:dyDescent="0.2">
      <c r="A913" s="226">
        <v>91030</v>
      </c>
      <c r="B913" s="223" t="s">
        <v>1073</v>
      </c>
      <c r="C913" s="220" t="s">
        <v>760</v>
      </c>
      <c r="D913" s="221">
        <v>110.77</v>
      </c>
    </row>
    <row r="914" spans="1:4" ht="50.1" customHeight="1" x14ac:dyDescent="0.2">
      <c r="A914" s="226">
        <v>91273</v>
      </c>
      <c r="B914" s="223" t="s">
        <v>1074</v>
      </c>
      <c r="C914" s="220" t="s">
        <v>760</v>
      </c>
      <c r="D914" s="221">
        <v>0.45</v>
      </c>
    </row>
    <row r="915" spans="1:4" ht="50.1" customHeight="1" x14ac:dyDescent="0.2">
      <c r="A915" s="226">
        <v>91274</v>
      </c>
      <c r="B915" s="223" t="s">
        <v>1075</v>
      </c>
      <c r="C915" s="220" t="s">
        <v>760</v>
      </c>
      <c r="D915" s="221">
        <v>0.11</v>
      </c>
    </row>
    <row r="916" spans="1:4" ht="50.1" customHeight="1" x14ac:dyDescent="0.2">
      <c r="A916" s="226">
        <v>91275</v>
      </c>
      <c r="B916" s="223" t="s">
        <v>1076</v>
      </c>
      <c r="C916" s="220" t="s">
        <v>760</v>
      </c>
      <c r="D916" s="221">
        <v>0.56999999999999995</v>
      </c>
    </row>
    <row r="917" spans="1:4" ht="50.1" customHeight="1" x14ac:dyDescent="0.2">
      <c r="A917" s="226">
        <v>91276</v>
      </c>
      <c r="B917" s="223" t="s">
        <v>1077</v>
      </c>
      <c r="C917" s="220" t="s">
        <v>760</v>
      </c>
      <c r="D917" s="221">
        <v>3.81</v>
      </c>
    </row>
    <row r="918" spans="1:4" ht="50.1" customHeight="1" x14ac:dyDescent="0.2">
      <c r="A918" s="226">
        <v>91279</v>
      </c>
      <c r="B918" s="223" t="s">
        <v>1078</v>
      </c>
      <c r="C918" s="220" t="s">
        <v>760</v>
      </c>
      <c r="D918" s="221">
        <v>0.64</v>
      </c>
    </row>
    <row r="919" spans="1:4" ht="50.1" customHeight="1" x14ac:dyDescent="0.2">
      <c r="A919" s="226">
        <v>91280</v>
      </c>
      <c r="B919" s="223" t="s">
        <v>1079</v>
      </c>
      <c r="C919" s="220" t="s">
        <v>760</v>
      </c>
      <c r="D919" s="221">
        <v>0.14000000000000001</v>
      </c>
    </row>
    <row r="920" spans="1:4" ht="50.1" customHeight="1" x14ac:dyDescent="0.2">
      <c r="A920" s="226">
        <v>91281</v>
      </c>
      <c r="B920" s="223" t="s">
        <v>1080</v>
      </c>
      <c r="C920" s="220" t="s">
        <v>760</v>
      </c>
      <c r="D920" s="221">
        <v>0.8</v>
      </c>
    </row>
    <row r="921" spans="1:4" ht="50.1" customHeight="1" x14ac:dyDescent="0.2">
      <c r="A921" s="226">
        <v>91282</v>
      </c>
      <c r="B921" s="223" t="s">
        <v>1081</v>
      </c>
      <c r="C921" s="220" t="s">
        <v>760</v>
      </c>
      <c r="D921" s="221">
        <v>9.1300000000000008</v>
      </c>
    </row>
    <row r="922" spans="1:4" ht="50.1" customHeight="1" x14ac:dyDescent="0.2">
      <c r="A922" s="226">
        <v>91354</v>
      </c>
      <c r="B922" s="223" t="s">
        <v>1082</v>
      </c>
      <c r="C922" s="220" t="s">
        <v>760</v>
      </c>
      <c r="D922" s="221">
        <v>7.27</v>
      </c>
    </row>
    <row r="923" spans="1:4" ht="50.1" customHeight="1" x14ac:dyDescent="0.2">
      <c r="A923" s="226">
        <v>91355</v>
      </c>
      <c r="B923" s="223" t="s">
        <v>1083</v>
      </c>
      <c r="C923" s="220" t="s">
        <v>760</v>
      </c>
      <c r="D923" s="221">
        <v>2.9</v>
      </c>
    </row>
    <row r="924" spans="1:4" ht="50.1" customHeight="1" x14ac:dyDescent="0.2">
      <c r="A924" s="226">
        <v>91356</v>
      </c>
      <c r="B924" s="223" t="s">
        <v>1084</v>
      </c>
      <c r="C924" s="220" t="s">
        <v>760</v>
      </c>
      <c r="D924" s="221">
        <v>0.59</v>
      </c>
    </row>
    <row r="925" spans="1:4" ht="50.1" customHeight="1" x14ac:dyDescent="0.2">
      <c r="A925" s="226">
        <v>91359</v>
      </c>
      <c r="B925" s="223" t="s">
        <v>1085</v>
      </c>
      <c r="C925" s="220" t="s">
        <v>760</v>
      </c>
      <c r="D925" s="221">
        <v>8.1300000000000008</v>
      </c>
    </row>
    <row r="926" spans="1:4" ht="50.1" customHeight="1" x14ac:dyDescent="0.2">
      <c r="A926" s="226">
        <v>91360</v>
      </c>
      <c r="B926" s="223" t="s">
        <v>1086</v>
      </c>
      <c r="C926" s="220" t="s">
        <v>760</v>
      </c>
      <c r="D926" s="221">
        <v>3.24</v>
      </c>
    </row>
    <row r="927" spans="1:4" ht="50.1" customHeight="1" x14ac:dyDescent="0.2">
      <c r="A927" s="226">
        <v>91361</v>
      </c>
      <c r="B927" s="223" t="s">
        <v>1087</v>
      </c>
      <c r="C927" s="220" t="s">
        <v>760</v>
      </c>
      <c r="D927" s="221">
        <v>0.65</v>
      </c>
    </row>
    <row r="928" spans="1:4" ht="50.1" customHeight="1" x14ac:dyDescent="0.2">
      <c r="A928" s="226">
        <v>91367</v>
      </c>
      <c r="B928" s="223" t="s">
        <v>1088</v>
      </c>
      <c r="C928" s="220" t="s">
        <v>760</v>
      </c>
      <c r="D928" s="221">
        <v>10.78</v>
      </c>
    </row>
    <row r="929" spans="1:4" ht="50.1" customHeight="1" x14ac:dyDescent="0.2">
      <c r="A929" s="226">
        <v>91368</v>
      </c>
      <c r="B929" s="223" t="s">
        <v>1089</v>
      </c>
      <c r="C929" s="220" t="s">
        <v>760</v>
      </c>
      <c r="D929" s="221">
        <v>3.76</v>
      </c>
    </row>
    <row r="930" spans="1:4" ht="50.1" customHeight="1" x14ac:dyDescent="0.2">
      <c r="A930" s="226">
        <v>91369</v>
      </c>
      <c r="B930" s="223" t="s">
        <v>1090</v>
      </c>
      <c r="C930" s="220" t="s">
        <v>760</v>
      </c>
      <c r="D930" s="221">
        <v>0.78</v>
      </c>
    </row>
    <row r="931" spans="1:4" ht="50.1" customHeight="1" x14ac:dyDescent="0.2">
      <c r="A931" s="226">
        <v>91375</v>
      </c>
      <c r="B931" s="223" t="s">
        <v>1091</v>
      </c>
      <c r="C931" s="220" t="s">
        <v>760</v>
      </c>
      <c r="D931" s="221">
        <v>6.13</v>
      </c>
    </row>
    <row r="932" spans="1:4" ht="50.1" customHeight="1" x14ac:dyDescent="0.2">
      <c r="A932" s="226">
        <v>91376</v>
      </c>
      <c r="B932" s="223" t="s">
        <v>1092</v>
      </c>
      <c r="C932" s="220" t="s">
        <v>760</v>
      </c>
      <c r="D932" s="221">
        <v>2.44</v>
      </c>
    </row>
    <row r="933" spans="1:4" ht="50.1" customHeight="1" x14ac:dyDescent="0.2">
      <c r="A933" s="226">
        <v>91377</v>
      </c>
      <c r="B933" s="223" t="s">
        <v>1093</v>
      </c>
      <c r="C933" s="220" t="s">
        <v>760</v>
      </c>
      <c r="D933" s="221">
        <v>0.5</v>
      </c>
    </row>
    <row r="934" spans="1:4" ht="50.1" customHeight="1" x14ac:dyDescent="0.2">
      <c r="A934" s="226">
        <v>91380</v>
      </c>
      <c r="B934" s="223" t="s">
        <v>1094</v>
      </c>
      <c r="C934" s="220" t="s">
        <v>760</v>
      </c>
      <c r="D934" s="221">
        <v>12.2</v>
      </c>
    </row>
    <row r="935" spans="1:4" ht="50.1" customHeight="1" x14ac:dyDescent="0.2">
      <c r="A935" s="226">
        <v>91381</v>
      </c>
      <c r="B935" s="223" t="s">
        <v>1095</v>
      </c>
      <c r="C935" s="220" t="s">
        <v>760</v>
      </c>
      <c r="D935" s="221">
        <v>4.26</v>
      </c>
    </row>
    <row r="936" spans="1:4" ht="50.1" customHeight="1" x14ac:dyDescent="0.2">
      <c r="A936" s="226">
        <v>91382</v>
      </c>
      <c r="B936" s="223" t="s">
        <v>1096</v>
      </c>
      <c r="C936" s="220" t="s">
        <v>760</v>
      </c>
      <c r="D936" s="221">
        <v>0.88</v>
      </c>
    </row>
    <row r="937" spans="1:4" ht="50.1" customHeight="1" x14ac:dyDescent="0.2">
      <c r="A937" s="226">
        <v>91383</v>
      </c>
      <c r="B937" s="223" t="s">
        <v>1097</v>
      </c>
      <c r="C937" s="220" t="s">
        <v>760</v>
      </c>
      <c r="D937" s="221">
        <v>22.88</v>
      </c>
    </row>
    <row r="938" spans="1:4" ht="50.1" customHeight="1" x14ac:dyDescent="0.2">
      <c r="A938" s="226">
        <v>91384</v>
      </c>
      <c r="B938" s="223" t="s">
        <v>1098</v>
      </c>
      <c r="C938" s="220" t="s">
        <v>760</v>
      </c>
      <c r="D938" s="221">
        <v>110.3</v>
      </c>
    </row>
    <row r="939" spans="1:4" ht="50.1" customHeight="1" x14ac:dyDescent="0.2">
      <c r="A939" s="226">
        <v>91390</v>
      </c>
      <c r="B939" s="223" t="s">
        <v>1099</v>
      </c>
      <c r="C939" s="220" t="s">
        <v>760</v>
      </c>
      <c r="D939" s="221">
        <v>7.92</v>
      </c>
    </row>
    <row r="940" spans="1:4" ht="50.1" customHeight="1" x14ac:dyDescent="0.2">
      <c r="A940" s="226">
        <v>91391</v>
      </c>
      <c r="B940" s="223" t="s">
        <v>1100</v>
      </c>
      <c r="C940" s="220" t="s">
        <v>760</v>
      </c>
      <c r="D940" s="221">
        <v>3.15</v>
      </c>
    </row>
    <row r="941" spans="1:4" ht="50.1" customHeight="1" x14ac:dyDescent="0.2">
      <c r="A941" s="226">
        <v>91392</v>
      </c>
      <c r="B941" s="223" t="s">
        <v>1101</v>
      </c>
      <c r="C941" s="220" t="s">
        <v>760</v>
      </c>
      <c r="D941" s="221">
        <v>0.64</v>
      </c>
    </row>
    <row r="942" spans="1:4" ht="50.1" customHeight="1" x14ac:dyDescent="0.2">
      <c r="A942" s="226">
        <v>91396</v>
      </c>
      <c r="B942" s="223" t="s">
        <v>1102</v>
      </c>
      <c r="C942" s="220" t="s">
        <v>760</v>
      </c>
      <c r="D942" s="221">
        <v>10.44</v>
      </c>
    </row>
    <row r="943" spans="1:4" ht="50.1" customHeight="1" x14ac:dyDescent="0.2">
      <c r="A943" s="226">
        <v>91397</v>
      </c>
      <c r="B943" s="223" t="s">
        <v>1103</v>
      </c>
      <c r="C943" s="220" t="s">
        <v>760</v>
      </c>
      <c r="D943" s="221">
        <v>4.17</v>
      </c>
    </row>
    <row r="944" spans="1:4" ht="50.1" customHeight="1" x14ac:dyDescent="0.2">
      <c r="A944" s="226">
        <v>91398</v>
      </c>
      <c r="B944" s="223" t="s">
        <v>1104</v>
      </c>
      <c r="C944" s="220" t="s">
        <v>760</v>
      </c>
      <c r="D944" s="221">
        <v>0.84</v>
      </c>
    </row>
    <row r="945" spans="1:4" ht="50.1" customHeight="1" x14ac:dyDescent="0.2">
      <c r="A945" s="226">
        <v>91402</v>
      </c>
      <c r="B945" s="223" t="s">
        <v>1105</v>
      </c>
      <c r="C945" s="220" t="s">
        <v>760</v>
      </c>
      <c r="D945" s="221">
        <v>0.74</v>
      </c>
    </row>
    <row r="946" spans="1:4" ht="50.1" customHeight="1" x14ac:dyDescent="0.2">
      <c r="A946" s="226">
        <v>91466</v>
      </c>
      <c r="B946" s="223" t="s">
        <v>1106</v>
      </c>
      <c r="C946" s="220" t="s">
        <v>760</v>
      </c>
      <c r="D946" s="221">
        <v>0.68</v>
      </c>
    </row>
    <row r="947" spans="1:4" ht="50.1" customHeight="1" x14ac:dyDescent="0.2">
      <c r="A947" s="226">
        <v>91467</v>
      </c>
      <c r="B947" s="223" t="s">
        <v>1107</v>
      </c>
      <c r="C947" s="220" t="s">
        <v>760</v>
      </c>
      <c r="D947" s="221">
        <v>90.64</v>
      </c>
    </row>
    <row r="948" spans="1:4" ht="50.1" customHeight="1" x14ac:dyDescent="0.2">
      <c r="A948" s="226">
        <v>91468</v>
      </c>
      <c r="B948" s="223" t="s">
        <v>1108</v>
      </c>
      <c r="C948" s="220" t="s">
        <v>760</v>
      </c>
      <c r="D948" s="221">
        <v>11.9</v>
      </c>
    </row>
    <row r="949" spans="1:4" ht="50.1" customHeight="1" x14ac:dyDescent="0.2">
      <c r="A949" s="226">
        <v>91469</v>
      </c>
      <c r="B949" s="223" t="s">
        <v>1109</v>
      </c>
      <c r="C949" s="220" t="s">
        <v>760</v>
      </c>
      <c r="D949" s="221">
        <v>4.03</v>
      </c>
    </row>
    <row r="950" spans="1:4" ht="50.1" customHeight="1" x14ac:dyDescent="0.2">
      <c r="A950" s="226">
        <v>91484</v>
      </c>
      <c r="B950" s="223" t="s">
        <v>1110</v>
      </c>
      <c r="C950" s="220" t="s">
        <v>760</v>
      </c>
      <c r="D950" s="221">
        <v>0.81</v>
      </c>
    </row>
    <row r="951" spans="1:4" ht="50.1" customHeight="1" x14ac:dyDescent="0.2">
      <c r="A951" s="226">
        <v>91485</v>
      </c>
      <c r="B951" s="223" t="s">
        <v>1111</v>
      </c>
      <c r="C951" s="220" t="s">
        <v>760</v>
      </c>
      <c r="D951" s="221">
        <v>124.92</v>
      </c>
    </row>
    <row r="952" spans="1:4" ht="50.1" customHeight="1" x14ac:dyDescent="0.2">
      <c r="A952" s="226">
        <v>91529</v>
      </c>
      <c r="B952" s="223" t="s">
        <v>1112</v>
      </c>
      <c r="C952" s="220" t="s">
        <v>760</v>
      </c>
      <c r="D952" s="221">
        <v>0.67</v>
      </c>
    </row>
    <row r="953" spans="1:4" ht="50.1" customHeight="1" x14ac:dyDescent="0.2">
      <c r="A953" s="226">
        <v>91530</v>
      </c>
      <c r="B953" s="223" t="s">
        <v>1113</v>
      </c>
      <c r="C953" s="220" t="s">
        <v>760</v>
      </c>
      <c r="D953" s="221">
        <v>0.17</v>
      </c>
    </row>
    <row r="954" spans="1:4" ht="50.1" customHeight="1" x14ac:dyDescent="0.2">
      <c r="A954" s="226">
        <v>91531</v>
      </c>
      <c r="B954" s="223" t="s">
        <v>1114</v>
      </c>
      <c r="C954" s="220" t="s">
        <v>760</v>
      </c>
      <c r="D954" s="221">
        <v>0.84</v>
      </c>
    </row>
    <row r="955" spans="1:4" ht="50.1" customHeight="1" x14ac:dyDescent="0.2">
      <c r="A955" s="226">
        <v>91532</v>
      </c>
      <c r="B955" s="223" t="s">
        <v>1115</v>
      </c>
      <c r="C955" s="220" t="s">
        <v>760</v>
      </c>
      <c r="D955" s="221">
        <v>2.77</v>
      </c>
    </row>
    <row r="956" spans="1:4" ht="50.1" customHeight="1" x14ac:dyDescent="0.2">
      <c r="A956" s="226">
        <v>91629</v>
      </c>
      <c r="B956" s="223" t="s">
        <v>1116</v>
      </c>
      <c r="C956" s="220" t="s">
        <v>760</v>
      </c>
      <c r="D956" s="221">
        <v>7.73</v>
      </c>
    </row>
    <row r="957" spans="1:4" ht="50.1" customHeight="1" x14ac:dyDescent="0.2">
      <c r="A957" s="226">
        <v>91630</v>
      </c>
      <c r="B957" s="223" t="s">
        <v>1117</v>
      </c>
      <c r="C957" s="220" t="s">
        <v>760</v>
      </c>
      <c r="D957" s="221">
        <v>3.08</v>
      </c>
    </row>
    <row r="958" spans="1:4" ht="50.1" customHeight="1" x14ac:dyDescent="0.2">
      <c r="A958" s="226">
        <v>91631</v>
      </c>
      <c r="B958" s="223" t="s">
        <v>1118</v>
      </c>
      <c r="C958" s="220" t="s">
        <v>760</v>
      </c>
      <c r="D958" s="221">
        <v>0.63</v>
      </c>
    </row>
    <row r="959" spans="1:4" ht="50.1" customHeight="1" x14ac:dyDescent="0.2">
      <c r="A959" s="226">
        <v>91632</v>
      </c>
      <c r="B959" s="223" t="s">
        <v>1119</v>
      </c>
      <c r="C959" s="220" t="s">
        <v>760</v>
      </c>
      <c r="D959" s="221">
        <v>14.5</v>
      </c>
    </row>
    <row r="960" spans="1:4" ht="50.1" customHeight="1" x14ac:dyDescent="0.2">
      <c r="A960" s="226">
        <v>91633</v>
      </c>
      <c r="B960" s="223" t="s">
        <v>1120</v>
      </c>
      <c r="C960" s="220" t="s">
        <v>760</v>
      </c>
      <c r="D960" s="221">
        <v>76.739999999999995</v>
      </c>
    </row>
    <row r="961" spans="1:4" ht="50.1" customHeight="1" x14ac:dyDescent="0.2">
      <c r="A961" s="226">
        <v>91640</v>
      </c>
      <c r="B961" s="223" t="s">
        <v>1121</v>
      </c>
      <c r="C961" s="220" t="s">
        <v>760</v>
      </c>
      <c r="D961" s="221">
        <v>16.170000000000002</v>
      </c>
    </row>
    <row r="962" spans="1:4" ht="50.1" customHeight="1" x14ac:dyDescent="0.2">
      <c r="A962" s="226">
        <v>91641</v>
      </c>
      <c r="B962" s="223" t="s">
        <v>1122</v>
      </c>
      <c r="C962" s="220" t="s">
        <v>760</v>
      </c>
      <c r="D962" s="221">
        <v>6.46</v>
      </c>
    </row>
    <row r="963" spans="1:4" ht="50.1" customHeight="1" x14ac:dyDescent="0.2">
      <c r="A963" s="226">
        <v>91642</v>
      </c>
      <c r="B963" s="223" t="s">
        <v>1123</v>
      </c>
      <c r="C963" s="220" t="s">
        <v>760</v>
      </c>
      <c r="D963" s="221">
        <v>1.31</v>
      </c>
    </row>
    <row r="964" spans="1:4" ht="50.1" customHeight="1" x14ac:dyDescent="0.2">
      <c r="A964" s="226">
        <v>91643</v>
      </c>
      <c r="B964" s="223" t="s">
        <v>1124</v>
      </c>
      <c r="C964" s="220" t="s">
        <v>760</v>
      </c>
      <c r="D964" s="221">
        <v>30.32</v>
      </c>
    </row>
    <row r="965" spans="1:4" ht="50.1" customHeight="1" x14ac:dyDescent="0.2">
      <c r="A965" s="226">
        <v>91644</v>
      </c>
      <c r="B965" s="223" t="s">
        <v>1125</v>
      </c>
      <c r="C965" s="220" t="s">
        <v>760</v>
      </c>
      <c r="D965" s="221">
        <v>172.63</v>
      </c>
    </row>
    <row r="966" spans="1:4" ht="50.1" customHeight="1" x14ac:dyDescent="0.2">
      <c r="A966" s="226">
        <v>91688</v>
      </c>
      <c r="B966" s="223" t="s">
        <v>1126</v>
      </c>
      <c r="C966" s="220" t="s">
        <v>760</v>
      </c>
      <c r="D966" s="221">
        <v>7.0000000000000007E-2</v>
      </c>
    </row>
    <row r="967" spans="1:4" ht="50.1" customHeight="1" x14ac:dyDescent="0.2">
      <c r="A967" s="226">
        <v>91689</v>
      </c>
      <c r="B967" s="223" t="s">
        <v>1127</v>
      </c>
      <c r="C967" s="220" t="s">
        <v>760</v>
      </c>
      <c r="D967" s="221">
        <v>0.01</v>
      </c>
    </row>
    <row r="968" spans="1:4" ht="50.1" customHeight="1" x14ac:dyDescent="0.2">
      <c r="A968" s="226">
        <v>91690</v>
      </c>
      <c r="B968" s="223" t="s">
        <v>1128</v>
      </c>
      <c r="C968" s="220" t="s">
        <v>760</v>
      </c>
      <c r="D968" s="221">
        <v>0.05</v>
      </c>
    </row>
    <row r="969" spans="1:4" ht="50.1" customHeight="1" x14ac:dyDescent="0.2">
      <c r="A969" s="226">
        <v>91691</v>
      </c>
      <c r="B969" s="223" t="s">
        <v>1129</v>
      </c>
      <c r="C969" s="220" t="s">
        <v>760</v>
      </c>
      <c r="D969" s="221">
        <v>1.68</v>
      </c>
    </row>
    <row r="970" spans="1:4" ht="50.1" customHeight="1" x14ac:dyDescent="0.2">
      <c r="A970" s="226">
        <v>92040</v>
      </c>
      <c r="B970" s="223" t="s">
        <v>1130</v>
      </c>
      <c r="C970" s="220" t="s">
        <v>760</v>
      </c>
      <c r="D970" s="221">
        <v>3.82</v>
      </c>
    </row>
    <row r="971" spans="1:4" ht="50.1" customHeight="1" x14ac:dyDescent="0.2">
      <c r="A971" s="226">
        <v>92041</v>
      </c>
      <c r="B971" s="223" t="s">
        <v>1131</v>
      </c>
      <c r="C971" s="220" t="s">
        <v>760</v>
      </c>
      <c r="D971" s="221">
        <v>0.76</v>
      </c>
    </row>
    <row r="972" spans="1:4" ht="50.1" customHeight="1" x14ac:dyDescent="0.2">
      <c r="A972" s="226">
        <v>92042</v>
      </c>
      <c r="B972" s="223" t="s">
        <v>1132</v>
      </c>
      <c r="C972" s="220" t="s">
        <v>760</v>
      </c>
      <c r="D972" s="221">
        <v>3.18</v>
      </c>
    </row>
    <row r="973" spans="1:4" ht="50.1" customHeight="1" x14ac:dyDescent="0.2">
      <c r="A973" s="226">
        <v>92101</v>
      </c>
      <c r="B973" s="223" t="s">
        <v>1133</v>
      </c>
      <c r="C973" s="220" t="s">
        <v>760</v>
      </c>
      <c r="D973" s="221">
        <v>11.72</v>
      </c>
    </row>
    <row r="974" spans="1:4" ht="50.1" customHeight="1" x14ac:dyDescent="0.2">
      <c r="A974" s="226">
        <v>92102</v>
      </c>
      <c r="B974" s="223" t="s">
        <v>1134</v>
      </c>
      <c r="C974" s="220" t="s">
        <v>760</v>
      </c>
      <c r="D974" s="221">
        <v>4.68</v>
      </c>
    </row>
    <row r="975" spans="1:4" ht="50.1" customHeight="1" x14ac:dyDescent="0.2">
      <c r="A975" s="226">
        <v>92103</v>
      </c>
      <c r="B975" s="223" t="s">
        <v>1135</v>
      </c>
      <c r="C975" s="220" t="s">
        <v>760</v>
      </c>
      <c r="D975" s="221">
        <v>0.94</v>
      </c>
    </row>
    <row r="976" spans="1:4" ht="50.1" customHeight="1" x14ac:dyDescent="0.2">
      <c r="A976" s="226">
        <v>92104</v>
      </c>
      <c r="B976" s="223" t="s">
        <v>1136</v>
      </c>
      <c r="C976" s="220" t="s">
        <v>760</v>
      </c>
      <c r="D976" s="221">
        <v>22</v>
      </c>
    </row>
    <row r="977" spans="1:4" ht="50.1" customHeight="1" x14ac:dyDescent="0.2">
      <c r="A977" s="226">
        <v>92105</v>
      </c>
      <c r="B977" s="223" t="s">
        <v>1137</v>
      </c>
      <c r="C977" s="220" t="s">
        <v>760</v>
      </c>
      <c r="D977" s="221">
        <v>110.3</v>
      </c>
    </row>
    <row r="978" spans="1:4" ht="50.1" customHeight="1" x14ac:dyDescent="0.2">
      <c r="A978" s="226">
        <v>92108</v>
      </c>
      <c r="B978" s="223" t="s">
        <v>1138</v>
      </c>
      <c r="C978" s="220" t="s">
        <v>760</v>
      </c>
      <c r="D978" s="221">
        <v>0.53</v>
      </c>
    </row>
    <row r="979" spans="1:4" ht="50.1" customHeight="1" x14ac:dyDescent="0.2">
      <c r="A979" s="226">
        <v>92109</v>
      </c>
      <c r="B979" s="223" t="s">
        <v>1139</v>
      </c>
      <c r="C979" s="220" t="s">
        <v>760</v>
      </c>
      <c r="D979" s="221">
        <v>0.12</v>
      </c>
    </row>
    <row r="980" spans="1:4" ht="50.1" customHeight="1" x14ac:dyDescent="0.2">
      <c r="A980" s="226">
        <v>92110</v>
      </c>
      <c r="B980" s="223" t="s">
        <v>1140</v>
      </c>
      <c r="C980" s="220" t="s">
        <v>760</v>
      </c>
      <c r="D980" s="221">
        <v>0.41</v>
      </c>
    </row>
    <row r="981" spans="1:4" ht="50.1" customHeight="1" x14ac:dyDescent="0.2">
      <c r="A981" s="226">
        <v>92111</v>
      </c>
      <c r="B981" s="223" t="s">
        <v>1141</v>
      </c>
      <c r="C981" s="220" t="s">
        <v>760</v>
      </c>
      <c r="D981" s="221">
        <v>0.66</v>
      </c>
    </row>
    <row r="982" spans="1:4" ht="50.1" customHeight="1" x14ac:dyDescent="0.2">
      <c r="A982" s="226">
        <v>92114</v>
      </c>
      <c r="B982" s="223" t="s">
        <v>1142</v>
      </c>
      <c r="C982" s="220" t="s">
        <v>760</v>
      </c>
      <c r="D982" s="221">
        <v>0.06</v>
      </c>
    </row>
    <row r="983" spans="1:4" ht="50.1" customHeight="1" x14ac:dyDescent="0.2">
      <c r="A983" s="226">
        <v>92115</v>
      </c>
      <c r="B983" s="223" t="s">
        <v>1143</v>
      </c>
      <c r="C983" s="220" t="s">
        <v>760</v>
      </c>
      <c r="D983" s="221">
        <v>0.01</v>
      </c>
    </row>
    <row r="984" spans="1:4" ht="50.1" customHeight="1" x14ac:dyDescent="0.2">
      <c r="A984" s="226">
        <v>92116</v>
      </c>
      <c r="B984" s="223" t="s">
        <v>1144</v>
      </c>
      <c r="C984" s="220" t="s">
        <v>760</v>
      </c>
      <c r="D984" s="221">
        <v>7.0000000000000007E-2</v>
      </c>
    </row>
    <row r="985" spans="1:4" ht="50.1" customHeight="1" x14ac:dyDescent="0.2">
      <c r="A985" s="226">
        <v>92133</v>
      </c>
      <c r="B985" s="223" t="s">
        <v>1145</v>
      </c>
      <c r="C985" s="220" t="s">
        <v>760</v>
      </c>
      <c r="D985" s="221">
        <v>6.98</v>
      </c>
    </row>
    <row r="986" spans="1:4" ht="50.1" customHeight="1" x14ac:dyDescent="0.2">
      <c r="A986" s="226">
        <v>92134</v>
      </c>
      <c r="B986" s="223" t="s">
        <v>1146</v>
      </c>
      <c r="C986" s="220" t="s">
        <v>760</v>
      </c>
      <c r="D986" s="221">
        <v>2.09</v>
      </c>
    </row>
    <row r="987" spans="1:4" ht="50.1" customHeight="1" x14ac:dyDescent="0.2">
      <c r="A987" s="226">
        <v>92135</v>
      </c>
      <c r="B987" s="223" t="s">
        <v>1147</v>
      </c>
      <c r="C987" s="220" t="s">
        <v>760</v>
      </c>
      <c r="D987" s="221">
        <v>0.43</v>
      </c>
    </row>
    <row r="988" spans="1:4" ht="50.1" customHeight="1" x14ac:dyDescent="0.2">
      <c r="A988" s="226">
        <v>92136</v>
      </c>
      <c r="B988" s="223" t="s">
        <v>1148</v>
      </c>
      <c r="C988" s="220" t="s">
        <v>760</v>
      </c>
      <c r="D988" s="221">
        <v>8.73</v>
      </c>
    </row>
    <row r="989" spans="1:4" ht="50.1" customHeight="1" x14ac:dyDescent="0.2">
      <c r="A989" s="226">
        <v>92137</v>
      </c>
      <c r="B989" s="223" t="s">
        <v>1149</v>
      </c>
      <c r="C989" s="220" t="s">
        <v>760</v>
      </c>
      <c r="D989" s="221">
        <v>86.33</v>
      </c>
    </row>
    <row r="990" spans="1:4" ht="50.1" customHeight="1" x14ac:dyDescent="0.2">
      <c r="A990" s="226">
        <v>92140</v>
      </c>
      <c r="B990" s="223" t="s">
        <v>1150</v>
      </c>
      <c r="C990" s="220" t="s">
        <v>760</v>
      </c>
      <c r="D990" s="221">
        <v>2.13</v>
      </c>
    </row>
    <row r="991" spans="1:4" ht="50.1" customHeight="1" x14ac:dyDescent="0.2">
      <c r="A991" s="226">
        <v>92141</v>
      </c>
      <c r="B991" s="223" t="s">
        <v>1151</v>
      </c>
      <c r="C991" s="220" t="s">
        <v>760</v>
      </c>
      <c r="D991" s="221">
        <v>0.63</v>
      </c>
    </row>
    <row r="992" spans="1:4" ht="50.1" customHeight="1" x14ac:dyDescent="0.2">
      <c r="A992" s="226">
        <v>92142</v>
      </c>
      <c r="B992" s="223" t="s">
        <v>1152</v>
      </c>
      <c r="C992" s="220" t="s">
        <v>760</v>
      </c>
      <c r="D992" s="221">
        <v>0.13</v>
      </c>
    </row>
    <row r="993" spans="1:4" ht="50.1" customHeight="1" x14ac:dyDescent="0.2">
      <c r="A993" s="226">
        <v>92143</v>
      </c>
      <c r="B993" s="223" t="s">
        <v>1153</v>
      </c>
      <c r="C993" s="220" t="s">
        <v>760</v>
      </c>
      <c r="D993" s="221">
        <v>2.66</v>
      </c>
    </row>
    <row r="994" spans="1:4" ht="50.1" customHeight="1" x14ac:dyDescent="0.2">
      <c r="A994" s="226">
        <v>92144</v>
      </c>
      <c r="B994" s="223" t="s">
        <v>1154</v>
      </c>
      <c r="C994" s="220" t="s">
        <v>760</v>
      </c>
      <c r="D994" s="221">
        <v>70.03</v>
      </c>
    </row>
    <row r="995" spans="1:4" ht="50.1" customHeight="1" x14ac:dyDescent="0.2">
      <c r="A995" s="226">
        <v>92237</v>
      </c>
      <c r="B995" s="223" t="s">
        <v>1155</v>
      </c>
      <c r="C995" s="220" t="s">
        <v>760</v>
      </c>
      <c r="D995" s="221">
        <v>11.83</v>
      </c>
    </row>
    <row r="996" spans="1:4" ht="50.1" customHeight="1" x14ac:dyDescent="0.2">
      <c r="A996" s="226">
        <v>92238</v>
      </c>
      <c r="B996" s="223" t="s">
        <v>1156</v>
      </c>
      <c r="C996" s="220" t="s">
        <v>760</v>
      </c>
      <c r="D996" s="221">
        <v>4.72</v>
      </c>
    </row>
    <row r="997" spans="1:4" ht="50.1" customHeight="1" x14ac:dyDescent="0.2">
      <c r="A997" s="226">
        <v>92239</v>
      </c>
      <c r="B997" s="223" t="s">
        <v>1157</v>
      </c>
      <c r="C997" s="220" t="s">
        <v>760</v>
      </c>
      <c r="D997" s="221">
        <v>0.95</v>
      </c>
    </row>
    <row r="998" spans="1:4" ht="50.1" customHeight="1" x14ac:dyDescent="0.2">
      <c r="A998" s="226">
        <v>92240</v>
      </c>
      <c r="B998" s="223" t="s">
        <v>1158</v>
      </c>
      <c r="C998" s="220" t="s">
        <v>760</v>
      </c>
      <c r="D998" s="221">
        <v>22.18</v>
      </c>
    </row>
    <row r="999" spans="1:4" ht="50.1" customHeight="1" x14ac:dyDescent="0.2">
      <c r="A999" s="226">
        <v>92241</v>
      </c>
      <c r="B999" s="223" t="s">
        <v>1159</v>
      </c>
      <c r="C999" s="220" t="s">
        <v>760</v>
      </c>
      <c r="D999" s="221">
        <v>158.26</v>
      </c>
    </row>
    <row r="1000" spans="1:4" ht="50.1" customHeight="1" x14ac:dyDescent="0.2">
      <c r="A1000" s="226">
        <v>92712</v>
      </c>
      <c r="B1000" s="223" t="s">
        <v>1160</v>
      </c>
      <c r="C1000" s="220" t="s">
        <v>760</v>
      </c>
      <c r="D1000" s="221">
        <v>0.17</v>
      </c>
    </row>
    <row r="1001" spans="1:4" ht="50.1" customHeight="1" x14ac:dyDescent="0.2">
      <c r="A1001" s="226">
        <v>92713</v>
      </c>
      <c r="B1001" s="223" t="s">
        <v>1161</v>
      </c>
      <c r="C1001" s="220" t="s">
        <v>760</v>
      </c>
      <c r="D1001" s="221">
        <v>0.03</v>
      </c>
    </row>
    <row r="1002" spans="1:4" ht="50.1" customHeight="1" x14ac:dyDescent="0.2">
      <c r="A1002" s="226">
        <v>92714</v>
      </c>
      <c r="B1002" s="223" t="s">
        <v>1162</v>
      </c>
      <c r="C1002" s="220" t="s">
        <v>760</v>
      </c>
      <c r="D1002" s="221">
        <v>0.21</v>
      </c>
    </row>
    <row r="1003" spans="1:4" ht="50.1" customHeight="1" x14ac:dyDescent="0.2">
      <c r="A1003" s="226">
        <v>92715</v>
      </c>
      <c r="B1003" s="223" t="s">
        <v>1163</v>
      </c>
      <c r="C1003" s="220" t="s">
        <v>760</v>
      </c>
      <c r="D1003" s="221">
        <v>15.13</v>
      </c>
    </row>
    <row r="1004" spans="1:4" ht="50.1" customHeight="1" x14ac:dyDescent="0.2">
      <c r="A1004" s="226">
        <v>92956</v>
      </c>
      <c r="B1004" s="223" t="s">
        <v>1164</v>
      </c>
      <c r="C1004" s="220" t="s">
        <v>760</v>
      </c>
      <c r="D1004" s="221">
        <v>5.01</v>
      </c>
    </row>
    <row r="1005" spans="1:4" ht="50.1" customHeight="1" x14ac:dyDescent="0.2">
      <c r="A1005" s="226">
        <v>92957</v>
      </c>
      <c r="B1005" s="223" t="s">
        <v>1165</v>
      </c>
      <c r="C1005" s="220" t="s">
        <v>760</v>
      </c>
      <c r="D1005" s="221">
        <v>1.1200000000000001</v>
      </c>
    </row>
    <row r="1006" spans="1:4" ht="50.1" customHeight="1" x14ac:dyDescent="0.2">
      <c r="A1006" s="226">
        <v>92958</v>
      </c>
      <c r="B1006" s="223" t="s">
        <v>1166</v>
      </c>
      <c r="C1006" s="220" t="s">
        <v>760</v>
      </c>
      <c r="D1006" s="221">
        <v>5.48</v>
      </c>
    </row>
    <row r="1007" spans="1:4" ht="50.1" customHeight="1" x14ac:dyDescent="0.2">
      <c r="A1007" s="226">
        <v>92959</v>
      </c>
      <c r="B1007" s="223" t="s">
        <v>1167</v>
      </c>
      <c r="C1007" s="220" t="s">
        <v>760</v>
      </c>
      <c r="D1007" s="221">
        <v>6.69</v>
      </c>
    </row>
    <row r="1008" spans="1:4" ht="50.1" customHeight="1" x14ac:dyDescent="0.2">
      <c r="A1008" s="226">
        <v>92963</v>
      </c>
      <c r="B1008" s="223" t="s">
        <v>1168</v>
      </c>
      <c r="C1008" s="220" t="s">
        <v>760</v>
      </c>
      <c r="D1008" s="221">
        <v>0.87</v>
      </c>
    </row>
    <row r="1009" spans="1:4" ht="50.1" customHeight="1" x14ac:dyDescent="0.2">
      <c r="A1009" s="226">
        <v>92964</v>
      </c>
      <c r="B1009" s="223" t="s">
        <v>1169</v>
      </c>
      <c r="C1009" s="220" t="s">
        <v>760</v>
      </c>
      <c r="D1009" s="221">
        <v>0.19</v>
      </c>
    </row>
    <row r="1010" spans="1:4" ht="50.1" customHeight="1" x14ac:dyDescent="0.2">
      <c r="A1010" s="226">
        <v>92965</v>
      </c>
      <c r="B1010" s="223" t="s">
        <v>1170</v>
      </c>
      <c r="C1010" s="220" t="s">
        <v>760</v>
      </c>
      <c r="D1010" s="221">
        <v>1.0900000000000001</v>
      </c>
    </row>
    <row r="1011" spans="1:4" ht="50.1" customHeight="1" x14ac:dyDescent="0.2">
      <c r="A1011" s="226">
        <v>93220</v>
      </c>
      <c r="B1011" s="223" t="s">
        <v>1171</v>
      </c>
      <c r="C1011" s="220" t="s">
        <v>760</v>
      </c>
      <c r="D1011" s="221">
        <v>162.69999999999999</v>
      </c>
    </row>
    <row r="1012" spans="1:4" ht="50.1" customHeight="1" x14ac:dyDescent="0.2">
      <c r="A1012" s="226">
        <v>93221</v>
      </c>
      <c r="B1012" s="223" t="s">
        <v>1172</v>
      </c>
      <c r="C1012" s="220" t="s">
        <v>760</v>
      </c>
      <c r="D1012" s="221">
        <v>42.73</v>
      </c>
    </row>
    <row r="1013" spans="1:4" ht="50.1" customHeight="1" x14ac:dyDescent="0.2">
      <c r="A1013" s="226">
        <v>93222</v>
      </c>
      <c r="B1013" s="223" t="s">
        <v>1173</v>
      </c>
      <c r="C1013" s="220" t="s">
        <v>760</v>
      </c>
      <c r="D1013" s="221">
        <v>203.61</v>
      </c>
    </row>
    <row r="1014" spans="1:4" ht="50.1" customHeight="1" x14ac:dyDescent="0.2">
      <c r="A1014" s="226">
        <v>93223</v>
      </c>
      <c r="B1014" s="223" t="s">
        <v>1174</v>
      </c>
      <c r="C1014" s="220" t="s">
        <v>760</v>
      </c>
      <c r="D1014" s="221">
        <v>170.14</v>
      </c>
    </row>
    <row r="1015" spans="1:4" ht="50.1" customHeight="1" x14ac:dyDescent="0.2">
      <c r="A1015" s="226">
        <v>93229</v>
      </c>
      <c r="B1015" s="223" t="s">
        <v>1175</v>
      </c>
      <c r="C1015" s="220" t="s">
        <v>760</v>
      </c>
      <c r="D1015" s="221">
        <v>0.22</v>
      </c>
    </row>
    <row r="1016" spans="1:4" ht="50.1" customHeight="1" x14ac:dyDescent="0.2">
      <c r="A1016" s="226">
        <v>93230</v>
      </c>
      <c r="B1016" s="223" t="s">
        <v>1176</v>
      </c>
      <c r="C1016" s="220" t="s">
        <v>760</v>
      </c>
      <c r="D1016" s="221">
        <v>0.05</v>
      </c>
    </row>
    <row r="1017" spans="1:4" ht="50.1" customHeight="1" x14ac:dyDescent="0.2">
      <c r="A1017" s="226">
        <v>93231</v>
      </c>
      <c r="B1017" s="223" t="s">
        <v>1177</v>
      </c>
      <c r="C1017" s="220" t="s">
        <v>760</v>
      </c>
      <c r="D1017" s="221">
        <v>0.21</v>
      </c>
    </row>
    <row r="1018" spans="1:4" ht="50.1" customHeight="1" x14ac:dyDescent="0.2">
      <c r="A1018" s="226">
        <v>93232</v>
      </c>
      <c r="B1018" s="223" t="s">
        <v>1178</v>
      </c>
      <c r="C1018" s="220" t="s">
        <v>760</v>
      </c>
      <c r="D1018" s="221">
        <v>3.86</v>
      </c>
    </row>
    <row r="1019" spans="1:4" ht="50.1" customHeight="1" x14ac:dyDescent="0.2">
      <c r="A1019" s="226">
        <v>93235</v>
      </c>
      <c r="B1019" s="223" t="s">
        <v>1179</v>
      </c>
      <c r="C1019" s="220" t="s">
        <v>760</v>
      </c>
      <c r="D1019" s="221">
        <v>1.1499999999999999</v>
      </c>
    </row>
    <row r="1020" spans="1:4" ht="50.1" customHeight="1" x14ac:dyDescent="0.2">
      <c r="A1020" s="226">
        <v>93238</v>
      </c>
      <c r="B1020" s="223" t="s">
        <v>1180</v>
      </c>
      <c r="C1020" s="220" t="s">
        <v>760</v>
      </c>
      <c r="D1020" s="221">
        <v>1.1599999999999999</v>
      </c>
    </row>
    <row r="1021" spans="1:4" ht="50.1" customHeight="1" x14ac:dyDescent="0.2">
      <c r="A1021" s="226">
        <v>93239</v>
      </c>
      <c r="B1021" s="223" t="s">
        <v>1181</v>
      </c>
      <c r="C1021" s="220" t="s">
        <v>760</v>
      </c>
      <c r="D1021" s="221">
        <v>5.27</v>
      </c>
    </row>
    <row r="1022" spans="1:4" ht="50.1" customHeight="1" x14ac:dyDescent="0.2">
      <c r="A1022" s="226">
        <v>93240</v>
      </c>
      <c r="B1022" s="223" t="s">
        <v>1182</v>
      </c>
      <c r="C1022" s="220" t="s">
        <v>760</v>
      </c>
      <c r="D1022" s="221">
        <v>8.14</v>
      </c>
    </row>
    <row r="1023" spans="1:4" ht="50.1" customHeight="1" x14ac:dyDescent="0.2">
      <c r="A1023" s="226">
        <v>93267</v>
      </c>
      <c r="B1023" s="223" t="s">
        <v>1183</v>
      </c>
      <c r="C1023" s="220" t="s">
        <v>760</v>
      </c>
      <c r="D1023" s="221">
        <v>21.76</v>
      </c>
    </row>
    <row r="1024" spans="1:4" ht="50.1" customHeight="1" x14ac:dyDescent="0.2">
      <c r="A1024" s="226">
        <v>93269</v>
      </c>
      <c r="B1024" s="223" t="s">
        <v>1184</v>
      </c>
      <c r="C1024" s="220" t="s">
        <v>760</v>
      </c>
      <c r="D1024" s="221">
        <v>4.8899999999999997</v>
      </c>
    </row>
    <row r="1025" spans="1:4" ht="50.1" customHeight="1" x14ac:dyDescent="0.2">
      <c r="A1025" s="226">
        <v>93270</v>
      </c>
      <c r="B1025" s="223" t="s">
        <v>1185</v>
      </c>
      <c r="C1025" s="220" t="s">
        <v>760</v>
      </c>
      <c r="D1025" s="221">
        <v>23.8</v>
      </c>
    </row>
    <row r="1026" spans="1:4" ht="50.1" customHeight="1" x14ac:dyDescent="0.2">
      <c r="A1026" s="226">
        <v>93271</v>
      </c>
      <c r="B1026" s="223" t="s">
        <v>1186</v>
      </c>
      <c r="C1026" s="220" t="s">
        <v>760</v>
      </c>
      <c r="D1026" s="221">
        <v>4.95</v>
      </c>
    </row>
    <row r="1027" spans="1:4" ht="50.1" customHeight="1" x14ac:dyDescent="0.2">
      <c r="A1027" s="226">
        <v>93277</v>
      </c>
      <c r="B1027" s="223" t="s">
        <v>1187</v>
      </c>
      <c r="C1027" s="220" t="s">
        <v>760</v>
      </c>
      <c r="D1027" s="221">
        <v>0.27</v>
      </c>
    </row>
    <row r="1028" spans="1:4" ht="50.1" customHeight="1" x14ac:dyDescent="0.2">
      <c r="A1028" s="226">
        <v>93278</v>
      </c>
      <c r="B1028" s="223" t="s">
        <v>1188</v>
      </c>
      <c r="C1028" s="220" t="s">
        <v>760</v>
      </c>
      <c r="D1028" s="221">
        <v>0.06</v>
      </c>
    </row>
    <row r="1029" spans="1:4" ht="50.1" customHeight="1" x14ac:dyDescent="0.2">
      <c r="A1029" s="226">
        <v>93279</v>
      </c>
      <c r="B1029" s="223" t="s">
        <v>1189</v>
      </c>
      <c r="C1029" s="220" t="s">
        <v>760</v>
      </c>
      <c r="D1029" s="221">
        <v>0.25</v>
      </c>
    </row>
    <row r="1030" spans="1:4" ht="50.1" customHeight="1" x14ac:dyDescent="0.2">
      <c r="A1030" s="226">
        <v>93280</v>
      </c>
      <c r="B1030" s="223" t="s">
        <v>1190</v>
      </c>
      <c r="C1030" s="220" t="s">
        <v>760</v>
      </c>
      <c r="D1030" s="221">
        <v>0.41</v>
      </c>
    </row>
    <row r="1031" spans="1:4" ht="50.1" customHeight="1" x14ac:dyDescent="0.2">
      <c r="A1031" s="226">
        <v>93283</v>
      </c>
      <c r="B1031" s="223" t="s">
        <v>1191</v>
      </c>
      <c r="C1031" s="220" t="s">
        <v>760</v>
      </c>
      <c r="D1031" s="221">
        <v>45.74</v>
      </c>
    </row>
    <row r="1032" spans="1:4" ht="50.1" customHeight="1" x14ac:dyDescent="0.2">
      <c r="A1032" s="226">
        <v>93284</v>
      </c>
      <c r="B1032" s="223" t="s">
        <v>1192</v>
      </c>
      <c r="C1032" s="220" t="s">
        <v>760</v>
      </c>
      <c r="D1032" s="221">
        <v>15.66</v>
      </c>
    </row>
    <row r="1033" spans="1:4" ht="50.1" customHeight="1" x14ac:dyDescent="0.2">
      <c r="A1033" s="226">
        <v>93285</v>
      </c>
      <c r="B1033" s="223" t="s">
        <v>1193</v>
      </c>
      <c r="C1033" s="220" t="s">
        <v>760</v>
      </c>
      <c r="D1033" s="221">
        <v>73.540000000000006</v>
      </c>
    </row>
    <row r="1034" spans="1:4" ht="50.1" customHeight="1" x14ac:dyDescent="0.2">
      <c r="A1034" s="226">
        <v>93286</v>
      </c>
      <c r="B1034" s="223" t="s">
        <v>1194</v>
      </c>
      <c r="C1034" s="220" t="s">
        <v>760</v>
      </c>
      <c r="D1034" s="221">
        <v>117.13</v>
      </c>
    </row>
    <row r="1035" spans="1:4" ht="50.1" customHeight="1" x14ac:dyDescent="0.2">
      <c r="A1035" s="226">
        <v>93296</v>
      </c>
      <c r="B1035" s="223" t="s">
        <v>1195</v>
      </c>
      <c r="C1035" s="220" t="s">
        <v>760</v>
      </c>
      <c r="D1035" s="221">
        <v>3.2</v>
      </c>
    </row>
    <row r="1036" spans="1:4" ht="50.1" customHeight="1" x14ac:dyDescent="0.2">
      <c r="A1036" s="226">
        <v>93397</v>
      </c>
      <c r="B1036" s="223" t="s">
        <v>1196</v>
      </c>
      <c r="C1036" s="220" t="s">
        <v>760</v>
      </c>
      <c r="D1036" s="221">
        <v>7.73</v>
      </c>
    </row>
    <row r="1037" spans="1:4" ht="50.1" customHeight="1" x14ac:dyDescent="0.2">
      <c r="A1037" s="226">
        <v>93398</v>
      </c>
      <c r="B1037" s="223" t="s">
        <v>1197</v>
      </c>
      <c r="C1037" s="220" t="s">
        <v>760</v>
      </c>
      <c r="D1037" s="221">
        <v>3.08</v>
      </c>
    </row>
    <row r="1038" spans="1:4" ht="50.1" customHeight="1" x14ac:dyDescent="0.2">
      <c r="A1038" s="226">
        <v>93399</v>
      </c>
      <c r="B1038" s="223" t="s">
        <v>1198</v>
      </c>
      <c r="C1038" s="220" t="s">
        <v>760</v>
      </c>
      <c r="D1038" s="221">
        <v>0.63</v>
      </c>
    </row>
    <row r="1039" spans="1:4" ht="50.1" customHeight="1" x14ac:dyDescent="0.2">
      <c r="A1039" s="226">
        <v>93400</v>
      </c>
      <c r="B1039" s="223" t="s">
        <v>1199</v>
      </c>
      <c r="C1039" s="220" t="s">
        <v>760</v>
      </c>
      <c r="D1039" s="221">
        <v>14.5</v>
      </c>
    </row>
    <row r="1040" spans="1:4" ht="50.1" customHeight="1" x14ac:dyDescent="0.2">
      <c r="A1040" s="226">
        <v>93401</v>
      </c>
      <c r="B1040" s="223" t="s">
        <v>1200</v>
      </c>
      <c r="C1040" s="220" t="s">
        <v>760</v>
      </c>
      <c r="D1040" s="221">
        <v>90.64</v>
      </c>
    </row>
    <row r="1041" spans="1:4" ht="50.1" customHeight="1" x14ac:dyDescent="0.2">
      <c r="A1041" s="226">
        <v>93404</v>
      </c>
      <c r="B1041" s="223" t="s">
        <v>1201</v>
      </c>
      <c r="C1041" s="220" t="s">
        <v>760</v>
      </c>
      <c r="D1041" s="221">
        <v>3.61</v>
      </c>
    </row>
    <row r="1042" spans="1:4" ht="50.1" customHeight="1" x14ac:dyDescent="0.2">
      <c r="A1042" s="226">
        <v>93405</v>
      </c>
      <c r="B1042" s="223" t="s">
        <v>1202</v>
      </c>
      <c r="C1042" s="220" t="s">
        <v>760</v>
      </c>
      <c r="D1042" s="221">
        <v>0.71</v>
      </c>
    </row>
    <row r="1043" spans="1:4" ht="50.1" customHeight="1" x14ac:dyDescent="0.2">
      <c r="A1043" s="226">
        <v>93406</v>
      </c>
      <c r="B1043" s="223" t="s">
        <v>1203</v>
      </c>
      <c r="C1043" s="220" t="s">
        <v>760</v>
      </c>
      <c r="D1043" s="221">
        <v>4.5199999999999996</v>
      </c>
    </row>
    <row r="1044" spans="1:4" ht="50.1" customHeight="1" x14ac:dyDescent="0.2">
      <c r="A1044" s="226">
        <v>93407</v>
      </c>
      <c r="B1044" s="223" t="s">
        <v>1204</v>
      </c>
      <c r="C1044" s="220" t="s">
        <v>760</v>
      </c>
      <c r="D1044" s="221">
        <v>30.22</v>
      </c>
    </row>
    <row r="1045" spans="1:4" ht="50.1" customHeight="1" x14ac:dyDescent="0.2">
      <c r="A1045" s="226">
        <v>93411</v>
      </c>
      <c r="B1045" s="223" t="s">
        <v>1205</v>
      </c>
      <c r="C1045" s="220" t="s">
        <v>760</v>
      </c>
      <c r="D1045" s="221">
        <v>0.16</v>
      </c>
    </row>
    <row r="1046" spans="1:4" ht="50.1" customHeight="1" x14ac:dyDescent="0.2">
      <c r="A1046" s="226">
        <v>93412</v>
      </c>
      <c r="B1046" s="223" t="s">
        <v>1206</v>
      </c>
      <c r="C1046" s="220" t="s">
        <v>760</v>
      </c>
      <c r="D1046" s="221">
        <v>0.05</v>
      </c>
    </row>
    <row r="1047" spans="1:4" ht="50.1" customHeight="1" x14ac:dyDescent="0.2">
      <c r="A1047" s="226">
        <v>93413</v>
      </c>
      <c r="B1047" s="223" t="s">
        <v>1207</v>
      </c>
      <c r="C1047" s="220" t="s">
        <v>760</v>
      </c>
      <c r="D1047" s="221">
        <v>0.14000000000000001</v>
      </c>
    </row>
    <row r="1048" spans="1:4" ht="50.1" customHeight="1" x14ac:dyDescent="0.2">
      <c r="A1048" s="226">
        <v>93414</v>
      </c>
      <c r="B1048" s="223" t="s">
        <v>1208</v>
      </c>
      <c r="C1048" s="220" t="s">
        <v>760</v>
      </c>
      <c r="D1048" s="221">
        <v>8.99</v>
      </c>
    </row>
    <row r="1049" spans="1:4" ht="50.1" customHeight="1" x14ac:dyDescent="0.2">
      <c r="A1049" s="226">
        <v>93417</v>
      </c>
      <c r="B1049" s="223" t="s">
        <v>1209</v>
      </c>
      <c r="C1049" s="220" t="s">
        <v>760</v>
      </c>
      <c r="D1049" s="221">
        <v>2.11</v>
      </c>
    </row>
    <row r="1050" spans="1:4" ht="50.1" customHeight="1" x14ac:dyDescent="0.2">
      <c r="A1050" s="226">
        <v>93418</v>
      </c>
      <c r="B1050" s="223" t="s">
        <v>1210</v>
      </c>
      <c r="C1050" s="220" t="s">
        <v>760</v>
      </c>
      <c r="D1050" s="221">
        <v>0.72</v>
      </c>
    </row>
    <row r="1051" spans="1:4" ht="50.1" customHeight="1" x14ac:dyDescent="0.2">
      <c r="A1051" s="226">
        <v>93419</v>
      </c>
      <c r="B1051" s="223" t="s">
        <v>1211</v>
      </c>
      <c r="C1051" s="220" t="s">
        <v>760</v>
      </c>
      <c r="D1051" s="221">
        <v>1.89</v>
      </c>
    </row>
    <row r="1052" spans="1:4" ht="50.1" customHeight="1" x14ac:dyDescent="0.2">
      <c r="A1052" s="226">
        <v>93420</v>
      </c>
      <c r="B1052" s="223" t="s">
        <v>1212</v>
      </c>
      <c r="C1052" s="220" t="s">
        <v>760</v>
      </c>
      <c r="D1052" s="221">
        <v>38.44</v>
      </c>
    </row>
    <row r="1053" spans="1:4" ht="50.1" customHeight="1" x14ac:dyDescent="0.2">
      <c r="A1053" s="226">
        <v>93423</v>
      </c>
      <c r="B1053" s="223" t="s">
        <v>1213</v>
      </c>
      <c r="C1053" s="220" t="s">
        <v>760</v>
      </c>
      <c r="D1053" s="221">
        <v>2.99</v>
      </c>
    </row>
    <row r="1054" spans="1:4" ht="50.1" customHeight="1" x14ac:dyDescent="0.2">
      <c r="A1054" s="226">
        <v>93424</v>
      </c>
      <c r="B1054" s="223" t="s">
        <v>1214</v>
      </c>
      <c r="C1054" s="220" t="s">
        <v>760</v>
      </c>
      <c r="D1054" s="221">
        <v>1.02</v>
      </c>
    </row>
    <row r="1055" spans="1:4" ht="50.1" customHeight="1" x14ac:dyDescent="0.2">
      <c r="A1055" s="226">
        <v>93425</v>
      </c>
      <c r="B1055" s="223" t="s">
        <v>1215</v>
      </c>
      <c r="C1055" s="220" t="s">
        <v>760</v>
      </c>
      <c r="D1055" s="221">
        <v>2.67</v>
      </c>
    </row>
    <row r="1056" spans="1:4" ht="50.1" customHeight="1" x14ac:dyDescent="0.2">
      <c r="A1056" s="226">
        <v>93426</v>
      </c>
      <c r="B1056" s="223" t="s">
        <v>1216</v>
      </c>
      <c r="C1056" s="220" t="s">
        <v>760</v>
      </c>
      <c r="D1056" s="221">
        <v>91.87</v>
      </c>
    </row>
    <row r="1057" spans="1:4" ht="50.1" customHeight="1" x14ac:dyDescent="0.2">
      <c r="A1057" s="226">
        <v>93429</v>
      </c>
      <c r="B1057" s="223" t="s">
        <v>1217</v>
      </c>
      <c r="C1057" s="220" t="s">
        <v>760</v>
      </c>
      <c r="D1057" s="221">
        <v>64</v>
      </c>
    </row>
    <row r="1058" spans="1:4" ht="50.1" customHeight="1" x14ac:dyDescent="0.2">
      <c r="A1058" s="226">
        <v>93430</v>
      </c>
      <c r="B1058" s="223" t="s">
        <v>1218</v>
      </c>
      <c r="C1058" s="220" t="s">
        <v>760</v>
      </c>
      <c r="D1058" s="221">
        <v>21.92</v>
      </c>
    </row>
    <row r="1059" spans="1:4" ht="50.1" customHeight="1" x14ac:dyDescent="0.2">
      <c r="A1059" s="226">
        <v>93431</v>
      </c>
      <c r="B1059" s="223" t="s">
        <v>1219</v>
      </c>
      <c r="C1059" s="220" t="s">
        <v>760</v>
      </c>
      <c r="D1059" s="221">
        <v>102.88</v>
      </c>
    </row>
    <row r="1060" spans="1:4" ht="50.1" customHeight="1" x14ac:dyDescent="0.2">
      <c r="A1060" s="226">
        <v>93432</v>
      </c>
      <c r="B1060" s="223" t="s">
        <v>1220</v>
      </c>
      <c r="C1060" s="220" t="s">
        <v>760</v>
      </c>
      <c r="D1060" s="221">
        <v>1737.6</v>
      </c>
    </row>
    <row r="1061" spans="1:4" ht="50.1" customHeight="1" x14ac:dyDescent="0.2">
      <c r="A1061" s="226">
        <v>93435</v>
      </c>
      <c r="B1061" s="223" t="s">
        <v>1221</v>
      </c>
      <c r="C1061" s="220" t="s">
        <v>760</v>
      </c>
      <c r="D1061" s="221">
        <v>3.46</v>
      </c>
    </row>
    <row r="1062" spans="1:4" ht="50.1" customHeight="1" x14ac:dyDescent="0.2">
      <c r="A1062" s="226">
        <v>93436</v>
      </c>
      <c r="B1062" s="223" t="s">
        <v>1222</v>
      </c>
      <c r="C1062" s="220" t="s">
        <v>760</v>
      </c>
      <c r="D1062" s="221">
        <v>1.38</v>
      </c>
    </row>
    <row r="1063" spans="1:4" ht="50.1" customHeight="1" x14ac:dyDescent="0.2">
      <c r="A1063" s="226">
        <v>93437</v>
      </c>
      <c r="B1063" s="223" t="s">
        <v>1223</v>
      </c>
      <c r="C1063" s="220" t="s">
        <v>760</v>
      </c>
      <c r="D1063" s="221">
        <v>6.49</v>
      </c>
    </row>
    <row r="1064" spans="1:4" ht="50.1" customHeight="1" x14ac:dyDescent="0.2">
      <c r="A1064" s="226">
        <v>93438</v>
      </c>
      <c r="B1064" s="223" t="s">
        <v>1224</v>
      </c>
      <c r="C1064" s="220" t="s">
        <v>760</v>
      </c>
      <c r="D1064" s="221">
        <v>17.05</v>
      </c>
    </row>
    <row r="1065" spans="1:4" ht="50.1" customHeight="1" x14ac:dyDescent="0.2">
      <c r="A1065" s="226">
        <v>95114</v>
      </c>
      <c r="B1065" s="223" t="s">
        <v>1225</v>
      </c>
      <c r="C1065" s="220" t="s">
        <v>760</v>
      </c>
      <c r="D1065" s="221">
        <v>0.85</v>
      </c>
    </row>
    <row r="1066" spans="1:4" ht="50.1" customHeight="1" x14ac:dyDescent="0.2">
      <c r="A1066" s="226">
        <v>95115</v>
      </c>
      <c r="B1066" s="223" t="s">
        <v>1226</v>
      </c>
      <c r="C1066" s="220" t="s">
        <v>760</v>
      </c>
      <c r="D1066" s="221">
        <v>0.19</v>
      </c>
    </row>
    <row r="1067" spans="1:4" ht="50.1" customHeight="1" x14ac:dyDescent="0.2">
      <c r="A1067" s="226">
        <v>95116</v>
      </c>
      <c r="B1067" s="223" t="s">
        <v>1227</v>
      </c>
      <c r="C1067" s="220" t="s">
        <v>760</v>
      </c>
      <c r="D1067" s="221">
        <v>31.99</v>
      </c>
    </row>
    <row r="1068" spans="1:4" ht="50.1" customHeight="1" x14ac:dyDescent="0.2">
      <c r="A1068" s="226">
        <v>95117</v>
      </c>
      <c r="B1068" s="223" t="s">
        <v>1228</v>
      </c>
      <c r="C1068" s="220" t="s">
        <v>760</v>
      </c>
      <c r="D1068" s="221">
        <v>9.59</v>
      </c>
    </row>
    <row r="1069" spans="1:4" ht="50.1" customHeight="1" x14ac:dyDescent="0.2">
      <c r="A1069" s="226">
        <v>95118</v>
      </c>
      <c r="B1069" s="223" t="s">
        <v>1229</v>
      </c>
      <c r="C1069" s="220" t="s">
        <v>760</v>
      </c>
      <c r="D1069" s="221">
        <v>33.01</v>
      </c>
    </row>
    <row r="1070" spans="1:4" ht="50.1" customHeight="1" x14ac:dyDescent="0.2">
      <c r="A1070" s="226">
        <v>95119</v>
      </c>
      <c r="B1070" s="223" t="s">
        <v>1230</v>
      </c>
      <c r="C1070" s="220" t="s">
        <v>760</v>
      </c>
      <c r="D1070" s="221">
        <v>11.3</v>
      </c>
    </row>
    <row r="1071" spans="1:4" ht="50.1" customHeight="1" x14ac:dyDescent="0.2">
      <c r="A1071" s="226">
        <v>95120</v>
      </c>
      <c r="B1071" s="223" t="s">
        <v>1231</v>
      </c>
      <c r="C1071" s="220" t="s">
        <v>760</v>
      </c>
      <c r="D1071" s="221">
        <v>33.78</v>
      </c>
    </row>
    <row r="1072" spans="1:4" ht="50.1" customHeight="1" x14ac:dyDescent="0.2">
      <c r="A1072" s="226">
        <v>95123</v>
      </c>
      <c r="B1072" s="223" t="s">
        <v>1232</v>
      </c>
      <c r="C1072" s="220" t="s">
        <v>760</v>
      </c>
      <c r="D1072" s="221">
        <v>10.55</v>
      </c>
    </row>
    <row r="1073" spans="1:4" ht="50.1" customHeight="1" x14ac:dyDescent="0.2">
      <c r="A1073" s="226">
        <v>95124</v>
      </c>
      <c r="B1073" s="223" t="s">
        <v>1233</v>
      </c>
      <c r="C1073" s="220" t="s">
        <v>760</v>
      </c>
      <c r="D1073" s="221">
        <v>3.16</v>
      </c>
    </row>
    <row r="1074" spans="1:4" ht="50.1" customHeight="1" x14ac:dyDescent="0.2">
      <c r="A1074" s="226">
        <v>95125</v>
      </c>
      <c r="B1074" s="223" t="s">
        <v>1234</v>
      </c>
      <c r="C1074" s="220" t="s">
        <v>760</v>
      </c>
      <c r="D1074" s="221">
        <v>11.55</v>
      </c>
    </row>
    <row r="1075" spans="1:4" ht="50.1" customHeight="1" x14ac:dyDescent="0.2">
      <c r="A1075" s="226">
        <v>95126</v>
      </c>
      <c r="B1075" s="223" t="s">
        <v>1235</v>
      </c>
      <c r="C1075" s="220" t="s">
        <v>760</v>
      </c>
      <c r="D1075" s="221">
        <v>84.41</v>
      </c>
    </row>
    <row r="1076" spans="1:4" ht="50.1" customHeight="1" x14ac:dyDescent="0.2">
      <c r="A1076" s="226">
        <v>95129</v>
      </c>
      <c r="B1076" s="223" t="s">
        <v>1236</v>
      </c>
      <c r="C1076" s="220" t="s">
        <v>760</v>
      </c>
      <c r="D1076" s="221">
        <v>18.73</v>
      </c>
    </row>
    <row r="1077" spans="1:4" ht="50.1" customHeight="1" x14ac:dyDescent="0.2">
      <c r="A1077" s="226">
        <v>95130</v>
      </c>
      <c r="B1077" s="223" t="s">
        <v>1237</v>
      </c>
      <c r="C1077" s="220" t="s">
        <v>760</v>
      </c>
      <c r="D1077" s="221">
        <v>6.55</v>
      </c>
    </row>
    <row r="1078" spans="1:4" ht="50.1" customHeight="1" x14ac:dyDescent="0.2">
      <c r="A1078" s="226">
        <v>95131</v>
      </c>
      <c r="B1078" s="223" t="s">
        <v>1238</v>
      </c>
      <c r="C1078" s="220" t="s">
        <v>760</v>
      </c>
      <c r="D1078" s="221">
        <v>35.119999999999997</v>
      </c>
    </row>
    <row r="1079" spans="1:4" ht="50.1" customHeight="1" x14ac:dyDescent="0.2">
      <c r="A1079" s="226">
        <v>95132</v>
      </c>
      <c r="B1079" s="223" t="s">
        <v>1239</v>
      </c>
      <c r="C1079" s="220" t="s">
        <v>760</v>
      </c>
      <c r="D1079" s="221">
        <v>18.46</v>
      </c>
    </row>
    <row r="1080" spans="1:4" ht="50.1" customHeight="1" x14ac:dyDescent="0.2">
      <c r="A1080" s="226">
        <v>95136</v>
      </c>
      <c r="B1080" s="223" t="s">
        <v>1240</v>
      </c>
      <c r="C1080" s="220" t="s">
        <v>760</v>
      </c>
      <c r="D1080" s="221">
        <v>0.03</v>
      </c>
    </row>
    <row r="1081" spans="1:4" ht="50.1" customHeight="1" x14ac:dyDescent="0.2">
      <c r="A1081" s="226">
        <v>95137</v>
      </c>
      <c r="B1081" s="223" t="s">
        <v>1241</v>
      </c>
      <c r="C1081" s="220" t="s">
        <v>760</v>
      </c>
      <c r="D1081" s="221">
        <v>0.01</v>
      </c>
    </row>
    <row r="1082" spans="1:4" ht="50.1" customHeight="1" x14ac:dyDescent="0.2">
      <c r="A1082" s="226">
        <v>95138</v>
      </c>
      <c r="B1082" s="223" t="s">
        <v>1242</v>
      </c>
      <c r="C1082" s="220" t="s">
        <v>760</v>
      </c>
      <c r="D1082" s="221">
        <v>0.02</v>
      </c>
    </row>
    <row r="1083" spans="1:4" ht="50.1" customHeight="1" x14ac:dyDescent="0.2">
      <c r="A1083" s="226">
        <v>95208</v>
      </c>
      <c r="B1083" s="223" t="s">
        <v>1243</v>
      </c>
      <c r="C1083" s="220" t="s">
        <v>760</v>
      </c>
      <c r="D1083" s="221">
        <v>24.66</v>
      </c>
    </row>
    <row r="1084" spans="1:4" ht="50.1" customHeight="1" x14ac:dyDescent="0.2">
      <c r="A1084" s="226">
        <v>95209</v>
      </c>
      <c r="B1084" s="223" t="s">
        <v>1244</v>
      </c>
      <c r="C1084" s="220" t="s">
        <v>760</v>
      </c>
      <c r="D1084" s="221">
        <v>5.54</v>
      </c>
    </row>
    <row r="1085" spans="1:4" ht="50.1" customHeight="1" x14ac:dyDescent="0.2">
      <c r="A1085" s="226">
        <v>95210</v>
      </c>
      <c r="B1085" s="223" t="s">
        <v>1245</v>
      </c>
      <c r="C1085" s="220" t="s">
        <v>760</v>
      </c>
      <c r="D1085" s="221">
        <v>26.97</v>
      </c>
    </row>
    <row r="1086" spans="1:4" ht="50.1" customHeight="1" x14ac:dyDescent="0.2">
      <c r="A1086" s="226">
        <v>95211</v>
      </c>
      <c r="B1086" s="223" t="s">
        <v>1246</v>
      </c>
      <c r="C1086" s="220" t="s">
        <v>760</v>
      </c>
      <c r="D1086" s="221">
        <v>4.95</v>
      </c>
    </row>
    <row r="1087" spans="1:4" ht="50.1" customHeight="1" x14ac:dyDescent="0.2">
      <c r="A1087" s="226">
        <v>95214</v>
      </c>
      <c r="B1087" s="223" t="s">
        <v>1247</v>
      </c>
      <c r="C1087" s="220" t="s">
        <v>760</v>
      </c>
      <c r="D1087" s="221">
        <v>0.59</v>
      </c>
    </row>
    <row r="1088" spans="1:4" ht="50.1" customHeight="1" x14ac:dyDescent="0.2">
      <c r="A1088" s="226">
        <v>95215</v>
      </c>
      <c r="B1088" s="223" t="s">
        <v>1248</v>
      </c>
      <c r="C1088" s="220" t="s">
        <v>760</v>
      </c>
      <c r="D1088" s="221">
        <v>0.11</v>
      </c>
    </row>
    <row r="1089" spans="1:4" ht="50.1" customHeight="1" x14ac:dyDescent="0.2">
      <c r="A1089" s="226">
        <v>95216</v>
      </c>
      <c r="B1089" s="223" t="s">
        <v>1249</v>
      </c>
      <c r="C1089" s="220" t="s">
        <v>760</v>
      </c>
      <c r="D1089" s="221">
        <v>0.41</v>
      </c>
    </row>
    <row r="1090" spans="1:4" ht="50.1" customHeight="1" x14ac:dyDescent="0.2">
      <c r="A1090" s="226">
        <v>95217</v>
      </c>
      <c r="B1090" s="223" t="s">
        <v>1250</v>
      </c>
      <c r="C1090" s="220" t="s">
        <v>760</v>
      </c>
      <c r="D1090" s="221">
        <v>0.33</v>
      </c>
    </row>
    <row r="1091" spans="1:4" ht="50.1" customHeight="1" x14ac:dyDescent="0.2">
      <c r="A1091" s="226">
        <v>95255</v>
      </c>
      <c r="B1091" s="223" t="s">
        <v>1251</v>
      </c>
      <c r="C1091" s="220" t="s">
        <v>760</v>
      </c>
      <c r="D1091" s="221">
        <v>0.75</v>
      </c>
    </row>
    <row r="1092" spans="1:4" ht="50.1" customHeight="1" x14ac:dyDescent="0.2">
      <c r="A1092" s="226">
        <v>95256</v>
      </c>
      <c r="B1092" s="223" t="s">
        <v>1252</v>
      </c>
      <c r="C1092" s="220" t="s">
        <v>760</v>
      </c>
      <c r="D1092" s="221">
        <v>0.17</v>
      </c>
    </row>
    <row r="1093" spans="1:4" ht="50.1" customHeight="1" x14ac:dyDescent="0.2">
      <c r="A1093" s="226">
        <v>95257</v>
      </c>
      <c r="B1093" s="223" t="s">
        <v>1253</v>
      </c>
      <c r="C1093" s="220" t="s">
        <v>760</v>
      </c>
      <c r="D1093" s="221">
        <v>0.94</v>
      </c>
    </row>
    <row r="1094" spans="1:4" ht="50.1" customHeight="1" x14ac:dyDescent="0.2">
      <c r="A1094" s="226">
        <v>95260</v>
      </c>
      <c r="B1094" s="223" t="s">
        <v>1254</v>
      </c>
      <c r="C1094" s="220" t="s">
        <v>760</v>
      </c>
      <c r="D1094" s="221">
        <v>0.54</v>
      </c>
    </row>
    <row r="1095" spans="1:4" ht="50.1" customHeight="1" x14ac:dyDescent="0.2">
      <c r="A1095" s="226">
        <v>95261</v>
      </c>
      <c r="B1095" s="223" t="s">
        <v>1255</v>
      </c>
      <c r="C1095" s="220" t="s">
        <v>760</v>
      </c>
      <c r="D1095" s="221">
        <v>0.16</v>
      </c>
    </row>
    <row r="1096" spans="1:4" ht="50.1" customHeight="1" x14ac:dyDescent="0.2">
      <c r="A1096" s="226">
        <v>95262</v>
      </c>
      <c r="B1096" s="223" t="s">
        <v>1256</v>
      </c>
      <c r="C1096" s="220" t="s">
        <v>760</v>
      </c>
      <c r="D1096" s="221">
        <v>0.78</v>
      </c>
    </row>
    <row r="1097" spans="1:4" ht="50.1" customHeight="1" x14ac:dyDescent="0.2">
      <c r="A1097" s="226">
        <v>95263</v>
      </c>
      <c r="B1097" s="223" t="s">
        <v>1257</v>
      </c>
      <c r="C1097" s="220" t="s">
        <v>760</v>
      </c>
      <c r="D1097" s="221">
        <v>2.0699999999999998</v>
      </c>
    </row>
    <row r="1098" spans="1:4" ht="50.1" customHeight="1" x14ac:dyDescent="0.2">
      <c r="A1098" s="226">
        <v>95266</v>
      </c>
      <c r="B1098" s="223" t="s">
        <v>1258</v>
      </c>
      <c r="C1098" s="220" t="s">
        <v>760</v>
      </c>
      <c r="D1098" s="221">
        <v>0.39</v>
      </c>
    </row>
    <row r="1099" spans="1:4" ht="50.1" customHeight="1" x14ac:dyDescent="0.2">
      <c r="A1099" s="226">
        <v>95267</v>
      </c>
      <c r="B1099" s="223" t="s">
        <v>1259</v>
      </c>
      <c r="C1099" s="220" t="s">
        <v>760</v>
      </c>
      <c r="D1099" s="221">
        <v>7.0000000000000007E-2</v>
      </c>
    </row>
    <row r="1100" spans="1:4" ht="50.1" customHeight="1" x14ac:dyDescent="0.2">
      <c r="A1100" s="226">
        <v>95268</v>
      </c>
      <c r="B1100" s="223" t="s">
        <v>1260</v>
      </c>
      <c r="C1100" s="220" t="s">
        <v>760</v>
      </c>
      <c r="D1100" s="221">
        <v>0.38</v>
      </c>
    </row>
    <row r="1101" spans="1:4" ht="50.1" customHeight="1" x14ac:dyDescent="0.2">
      <c r="A1101" s="226">
        <v>95269</v>
      </c>
      <c r="B1101" s="223" t="s">
        <v>1261</v>
      </c>
      <c r="C1101" s="220" t="s">
        <v>760</v>
      </c>
      <c r="D1101" s="221">
        <v>3.86</v>
      </c>
    </row>
    <row r="1102" spans="1:4" ht="50.1" customHeight="1" x14ac:dyDescent="0.2">
      <c r="A1102" s="226">
        <v>95272</v>
      </c>
      <c r="B1102" s="223" t="s">
        <v>1262</v>
      </c>
      <c r="C1102" s="220" t="s">
        <v>760</v>
      </c>
      <c r="D1102" s="221">
        <v>0.38</v>
      </c>
    </row>
    <row r="1103" spans="1:4" ht="50.1" customHeight="1" x14ac:dyDescent="0.2">
      <c r="A1103" s="226">
        <v>95273</v>
      </c>
      <c r="B1103" s="223" t="s">
        <v>1263</v>
      </c>
      <c r="C1103" s="220" t="s">
        <v>760</v>
      </c>
      <c r="D1103" s="221">
        <v>0.08</v>
      </c>
    </row>
    <row r="1104" spans="1:4" ht="50.1" customHeight="1" x14ac:dyDescent="0.2">
      <c r="A1104" s="226">
        <v>95274</v>
      </c>
      <c r="B1104" s="223" t="s">
        <v>1264</v>
      </c>
      <c r="C1104" s="220" t="s">
        <v>760</v>
      </c>
      <c r="D1104" s="221">
        <v>0.3</v>
      </c>
    </row>
    <row r="1105" spans="1:4" ht="50.1" customHeight="1" x14ac:dyDescent="0.2">
      <c r="A1105" s="226">
        <v>95275</v>
      </c>
      <c r="B1105" s="223" t="s">
        <v>1265</v>
      </c>
      <c r="C1105" s="220" t="s">
        <v>760</v>
      </c>
      <c r="D1105" s="221">
        <v>1.34</v>
      </c>
    </row>
    <row r="1106" spans="1:4" ht="50.1" customHeight="1" x14ac:dyDescent="0.2">
      <c r="A1106" s="226">
        <v>95278</v>
      </c>
      <c r="B1106" s="223" t="s">
        <v>1266</v>
      </c>
      <c r="C1106" s="220" t="s">
        <v>760</v>
      </c>
      <c r="D1106" s="221">
        <v>0.42</v>
      </c>
    </row>
    <row r="1107" spans="1:4" ht="50.1" customHeight="1" x14ac:dyDescent="0.2">
      <c r="A1107" s="226">
        <v>95279</v>
      </c>
      <c r="B1107" s="223" t="s">
        <v>1267</v>
      </c>
      <c r="C1107" s="220" t="s">
        <v>760</v>
      </c>
      <c r="D1107" s="221">
        <v>0.09</v>
      </c>
    </row>
    <row r="1108" spans="1:4" ht="50.1" customHeight="1" x14ac:dyDescent="0.2">
      <c r="A1108" s="226">
        <v>95280</v>
      </c>
      <c r="B1108" s="223" t="s">
        <v>1268</v>
      </c>
      <c r="C1108" s="220" t="s">
        <v>760</v>
      </c>
      <c r="D1108" s="221">
        <v>0.32</v>
      </c>
    </row>
    <row r="1109" spans="1:4" ht="50.1" customHeight="1" x14ac:dyDescent="0.2">
      <c r="A1109" s="226">
        <v>95281</v>
      </c>
      <c r="B1109" s="223" t="s">
        <v>1269</v>
      </c>
      <c r="C1109" s="220" t="s">
        <v>760</v>
      </c>
      <c r="D1109" s="221">
        <v>3.86</v>
      </c>
    </row>
    <row r="1110" spans="1:4" ht="50.1" customHeight="1" x14ac:dyDescent="0.2">
      <c r="A1110" s="226">
        <v>95617</v>
      </c>
      <c r="B1110" s="223" t="s">
        <v>1270</v>
      </c>
      <c r="C1110" s="220" t="s">
        <v>760</v>
      </c>
      <c r="D1110" s="221">
        <v>0.62</v>
      </c>
    </row>
    <row r="1111" spans="1:4" ht="50.1" customHeight="1" x14ac:dyDescent="0.2">
      <c r="A1111" s="226">
        <v>95618</v>
      </c>
      <c r="B1111" s="223" t="s">
        <v>1271</v>
      </c>
      <c r="C1111" s="220" t="s">
        <v>760</v>
      </c>
      <c r="D1111" s="221">
        <v>0.13</v>
      </c>
    </row>
    <row r="1112" spans="1:4" ht="50.1" customHeight="1" x14ac:dyDescent="0.2">
      <c r="A1112" s="226">
        <v>95619</v>
      </c>
      <c r="B1112" s="223" t="s">
        <v>1272</v>
      </c>
      <c r="C1112" s="220" t="s">
        <v>760</v>
      </c>
      <c r="D1112" s="221">
        <v>0.77</v>
      </c>
    </row>
    <row r="1113" spans="1:4" ht="50.1" customHeight="1" x14ac:dyDescent="0.2">
      <c r="A1113" s="226">
        <v>95627</v>
      </c>
      <c r="B1113" s="223" t="s">
        <v>1273</v>
      </c>
      <c r="C1113" s="220" t="s">
        <v>760</v>
      </c>
      <c r="D1113" s="221">
        <v>21.99</v>
      </c>
    </row>
    <row r="1114" spans="1:4" ht="50.1" customHeight="1" x14ac:dyDescent="0.2">
      <c r="A1114" s="226">
        <v>95628</v>
      </c>
      <c r="B1114" s="223" t="s">
        <v>1274</v>
      </c>
      <c r="C1114" s="220" t="s">
        <v>760</v>
      </c>
      <c r="D1114" s="221">
        <v>5.77</v>
      </c>
    </row>
    <row r="1115" spans="1:4" ht="50.1" customHeight="1" x14ac:dyDescent="0.2">
      <c r="A1115" s="226">
        <v>95629</v>
      </c>
      <c r="B1115" s="223" t="s">
        <v>1275</v>
      </c>
      <c r="C1115" s="220" t="s">
        <v>760</v>
      </c>
      <c r="D1115" s="221">
        <v>27.52</v>
      </c>
    </row>
    <row r="1116" spans="1:4" ht="50.1" customHeight="1" x14ac:dyDescent="0.2">
      <c r="A1116" s="226">
        <v>95630</v>
      </c>
      <c r="B1116" s="223" t="s">
        <v>1276</v>
      </c>
      <c r="C1116" s="220" t="s">
        <v>760</v>
      </c>
      <c r="D1116" s="221">
        <v>60.77</v>
      </c>
    </row>
    <row r="1117" spans="1:4" ht="50.1" customHeight="1" x14ac:dyDescent="0.2">
      <c r="A1117" s="226">
        <v>95698</v>
      </c>
      <c r="B1117" s="223" t="s">
        <v>1277</v>
      </c>
      <c r="C1117" s="220" t="s">
        <v>760</v>
      </c>
      <c r="D1117" s="221">
        <v>2.5099999999999998</v>
      </c>
    </row>
    <row r="1118" spans="1:4" ht="50.1" customHeight="1" x14ac:dyDescent="0.2">
      <c r="A1118" s="226">
        <v>95699</v>
      </c>
      <c r="B1118" s="223" t="s">
        <v>1278</v>
      </c>
      <c r="C1118" s="220" t="s">
        <v>760</v>
      </c>
      <c r="D1118" s="221">
        <v>0.56000000000000005</v>
      </c>
    </row>
    <row r="1119" spans="1:4" ht="50.1" customHeight="1" x14ac:dyDescent="0.2">
      <c r="A1119" s="226">
        <v>95700</v>
      </c>
      <c r="B1119" s="223" t="s">
        <v>1279</v>
      </c>
      <c r="C1119" s="220" t="s">
        <v>760</v>
      </c>
      <c r="D1119" s="221">
        <v>3.14</v>
      </c>
    </row>
    <row r="1120" spans="1:4" ht="50.1" customHeight="1" x14ac:dyDescent="0.2">
      <c r="A1120" s="226">
        <v>95701</v>
      </c>
      <c r="B1120" s="223" t="s">
        <v>1280</v>
      </c>
      <c r="C1120" s="220" t="s">
        <v>760</v>
      </c>
      <c r="D1120" s="221">
        <v>1.65</v>
      </c>
    </row>
    <row r="1121" spans="1:4" ht="50.1" customHeight="1" x14ac:dyDescent="0.2">
      <c r="A1121" s="226">
        <v>95704</v>
      </c>
      <c r="B1121" s="223" t="s">
        <v>1281</v>
      </c>
      <c r="C1121" s="220" t="s">
        <v>760</v>
      </c>
      <c r="D1121" s="221">
        <v>21.85</v>
      </c>
    </row>
    <row r="1122" spans="1:4" ht="50.1" customHeight="1" x14ac:dyDescent="0.2">
      <c r="A1122" s="226">
        <v>95705</v>
      </c>
      <c r="B1122" s="223" t="s">
        <v>1282</v>
      </c>
      <c r="C1122" s="220" t="s">
        <v>760</v>
      </c>
      <c r="D1122" s="221">
        <v>5.74</v>
      </c>
    </row>
    <row r="1123" spans="1:4" ht="50.1" customHeight="1" x14ac:dyDescent="0.2">
      <c r="A1123" s="226">
        <v>95706</v>
      </c>
      <c r="B1123" s="223" t="s">
        <v>1283</v>
      </c>
      <c r="C1123" s="220" t="s">
        <v>760</v>
      </c>
      <c r="D1123" s="221">
        <v>27.34</v>
      </c>
    </row>
    <row r="1124" spans="1:4" ht="50.1" customHeight="1" x14ac:dyDescent="0.2">
      <c r="A1124" s="226">
        <v>95707</v>
      </c>
      <c r="B1124" s="223" t="s">
        <v>1284</v>
      </c>
      <c r="C1124" s="220" t="s">
        <v>760</v>
      </c>
      <c r="D1124" s="221">
        <v>18.48</v>
      </c>
    </row>
    <row r="1125" spans="1:4" ht="50.1" customHeight="1" x14ac:dyDescent="0.2">
      <c r="A1125" s="226">
        <v>95710</v>
      </c>
      <c r="B1125" s="223" t="s">
        <v>1285</v>
      </c>
      <c r="C1125" s="220" t="s">
        <v>760</v>
      </c>
      <c r="D1125" s="221">
        <v>26.26</v>
      </c>
    </row>
    <row r="1126" spans="1:4" ht="50.1" customHeight="1" x14ac:dyDescent="0.2">
      <c r="A1126" s="226">
        <v>95711</v>
      </c>
      <c r="B1126" s="223" t="s">
        <v>1286</v>
      </c>
      <c r="C1126" s="220" t="s">
        <v>760</v>
      </c>
      <c r="D1126" s="221">
        <v>6.75</v>
      </c>
    </row>
    <row r="1127" spans="1:4" ht="50.1" customHeight="1" x14ac:dyDescent="0.2">
      <c r="A1127" s="226">
        <v>95712</v>
      </c>
      <c r="B1127" s="223" t="s">
        <v>1287</v>
      </c>
      <c r="C1127" s="220" t="s">
        <v>760</v>
      </c>
      <c r="D1127" s="221">
        <v>32.83</v>
      </c>
    </row>
    <row r="1128" spans="1:4" ht="50.1" customHeight="1" x14ac:dyDescent="0.2">
      <c r="A1128" s="226">
        <v>95713</v>
      </c>
      <c r="B1128" s="223" t="s">
        <v>1288</v>
      </c>
      <c r="C1128" s="220" t="s">
        <v>760</v>
      </c>
      <c r="D1128" s="221">
        <v>75.33</v>
      </c>
    </row>
    <row r="1129" spans="1:4" ht="50.1" customHeight="1" x14ac:dyDescent="0.2">
      <c r="A1129" s="226">
        <v>95716</v>
      </c>
      <c r="B1129" s="223" t="s">
        <v>1289</v>
      </c>
      <c r="C1129" s="220" t="s">
        <v>760</v>
      </c>
      <c r="D1129" s="221">
        <v>25.28</v>
      </c>
    </row>
    <row r="1130" spans="1:4" ht="50.1" customHeight="1" x14ac:dyDescent="0.2">
      <c r="A1130" s="226">
        <v>95717</v>
      </c>
      <c r="B1130" s="223" t="s">
        <v>1290</v>
      </c>
      <c r="C1130" s="220" t="s">
        <v>760</v>
      </c>
      <c r="D1130" s="221">
        <v>6.5</v>
      </c>
    </row>
    <row r="1131" spans="1:4" ht="50.1" customHeight="1" x14ac:dyDescent="0.2">
      <c r="A1131" s="226">
        <v>95718</v>
      </c>
      <c r="B1131" s="223" t="s">
        <v>1291</v>
      </c>
      <c r="C1131" s="220" t="s">
        <v>760</v>
      </c>
      <c r="D1131" s="221">
        <v>31.6</v>
      </c>
    </row>
    <row r="1132" spans="1:4" ht="50.1" customHeight="1" x14ac:dyDescent="0.2">
      <c r="A1132" s="226">
        <v>95719</v>
      </c>
      <c r="B1132" s="223" t="s">
        <v>1292</v>
      </c>
      <c r="C1132" s="220" t="s">
        <v>760</v>
      </c>
      <c r="D1132" s="221">
        <v>75.33</v>
      </c>
    </row>
    <row r="1133" spans="1:4" ht="50.1" customHeight="1" x14ac:dyDescent="0.2">
      <c r="A1133" s="226">
        <v>95869</v>
      </c>
      <c r="B1133" s="223" t="s">
        <v>1293</v>
      </c>
      <c r="C1133" s="220" t="s">
        <v>760</v>
      </c>
      <c r="D1133" s="221">
        <v>1.64</v>
      </c>
    </row>
    <row r="1134" spans="1:4" ht="50.1" customHeight="1" x14ac:dyDescent="0.2">
      <c r="A1134" s="226">
        <v>95870</v>
      </c>
      <c r="B1134" s="223" t="s">
        <v>1294</v>
      </c>
      <c r="C1134" s="220" t="s">
        <v>760</v>
      </c>
      <c r="D1134" s="221">
        <v>4.2699999999999996</v>
      </c>
    </row>
    <row r="1135" spans="1:4" ht="50.1" customHeight="1" x14ac:dyDescent="0.2">
      <c r="A1135" s="226">
        <v>95871</v>
      </c>
      <c r="B1135" s="223" t="s">
        <v>1295</v>
      </c>
      <c r="C1135" s="220" t="s">
        <v>760</v>
      </c>
      <c r="D1135" s="221">
        <v>156.52000000000001</v>
      </c>
    </row>
    <row r="1136" spans="1:4" ht="50.1" customHeight="1" x14ac:dyDescent="0.2">
      <c r="A1136" s="226">
        <v>95874</v>
      </c>
      <c r="B1136" s="223" t="s">
        <v>1296</v>
      </c>
      <c r="C1136" s="220" t="s">
        <v>760</v>
      </c>
      <c r="D1136" s="221">
        <v>4.79</v>
      </c>
    </row>
    <row r="1137" spans="1:4" ht="50.1" customHeight="1" x14ac:dyDescent="0.2">
      <c r="A1137" s="226">
        <v>96008</v>
      </c>
      <c r="B1137" s="223" t="s">
        <v>1297</v>
      </c>
      <c r="C1137" s="220" t="s">
        <v>760</v>
      </c>
      <c r="D1137" s="221">
        <v>10.49</v>
      </c>
    </row>
    <row r="1138" spans="1:4" ht="50.1" customHeight="1" x14ac:dyDescent="0.2">
      <c r="A1138" s="226">
        <v>96009</v>
      </c>
      <c r="B1138" s="223" t="s">
        <v>1298</v>
      </c>
      <c r="C1138" s="220" t="s">
        <v>760</v>
      </c>
      <c r="D1138" s="221">
        <v>2.75</v>
      </c>
    </row>
    <row r="1139" spans="1:4" ht="50.1" customHeight="1" x14ac:dyDescent="0.2">
      <c r="A1139" s="226">
        <v>96011</v>
      </c>
      <c r="B1139" s="223" t="s">
        <v>1299</v>
      </c>
      <c r="C1139" s="220" t="s">
        <v>760</v>
      </c>
      <c r="D1139" s="221">
        <v>11.48</v>
      </c>
    </row>
    <row r="1140" spans="1:4" ht="50.1" customHeight="1" x14ac:dyDescent="0.2">
      <c r="A1140" s="226">
        <v>96012</v>
      </c>
      <c r="B1140" s="223" t="s">
        <v>1300</v>
      </c>
      <c r="C1140" s="220" t="s">
        <v>760</v>
      </c>
      <c r="D1140" s="221">
        <v>58.49</v>
      </c>
    </row>
    <row r="1141" spans="1:4" ht="50.1" customHeight="1" x14ac:dyDescent="0.2">
      <c r="A1141" s="226">
        <v>96015</v>
      </c>
      <c r="B1141" s="223" t="s">
        <v>1301</v>
      </c>
      <c r="C1141" s="220" t="s">
        <v>760</v>
      </c>
      <c r="D1141" s="221">
        <v>10.39</v>
      </c>
    </row>
    <row r="1142" spans="1:4" ht="50.1" customHeight="1" x14ac:dyDescent="0.2">
      <c r="A1142" s="226">
        <v>96016</v>
      </c>
      <c r="B1142" s="223" t="s">
        <v>1302</v>
      </c>
      <c r="C1142" s="220" t="s">
        <v>760</v>
      </c>
      <c r="D1142" s="221">
        <v>2.73</v>
      </c>
    </row>
    <row r="1143" spans="1:4" ht="50.1" customHeight="1" x14ac:dyDescent="0.2">
      <c r="A1143" s="226">
        <v>96018</v>
      </c>
      <c r="B1143" s="223" t="s">
        <v>1303</v>
      </c>
      <c r="C1143" s="220" t="s">
        <v>760</v>
      </c>
      <c r="D1143" s="221">
        <v>11.37</v>
      </c>
    </row>
    <row r="1144" spans="1:4" ht="50.1" customHeight="1" x14ac:dyDescent="0.2">
      <c r="A1144" s="226">
        <v>96019</v>
      </c>
      <c r="B1144" s="223" t="s">
        <v>1304</v>
      </c>
      <c r="C1144" s="220" t="s">
        <v>760</v>
      </c>
      <c r="D1144" s="221">
        <v>58.49</v>
      </c>
    </row>
    <row r="1145" spans="1:4" ht="50.1" customHeight="1" x14ac:dyDescent="0.2">
      <c r="A1145" s="226">
        <v>96023</v>
      </c>
      <c r="B1145" s="223" t="s">
        <v>1305</v>
      </c>
      <c r="C1145" s="220" t="s">
        <v>760</v>
      </c>
      <c r="D1145" s="221">
        <v>8.0399999999999991</v>
      </c>
    </row>
    <row r="1146" spans="1:4" ht="50.1" customHeight="1" x14ac:dyDescent="0.2">
      <c r="A1146" s="226">
        <v>96024</v>
      </c>
      <c r="B1146" s="223" t="s">
        <v>1306</v>
      </c>
      <c r="C1146" s="220" t="s">
        <v>760</v>
      </c>
      <c r="D1146" s="221">
        <v>2.11</v>
      </c>
    </row>
    <row r="1147" spans="1:4" ht="50.1" customHeight="1" x14ac:dyDescent="0.2">
      <c r="A1147" s="226">
        <v>96026</v>
      </c>
      <c r="B1147" s="223" t="s">
        <v>1307</v>
      </c>
      <c r="C1147" s="220" t="s">
        <v>760</v>
      </c>
      <c r="D1147" s="221">
        <v>8.8000000000000007</v>
      </c>
    </row>
    <row r="1148" spans="1:4" ht="50.1" customHeight="1" x14ac:dyDescent="0.2">
      <c r="A1148" s="226">
        <v>96027</v>
      </c>
      <c r="B1148" s="223" t="s">
        <v>1308</v>
      </c>
      <c r="C1148" s="220" t="s">
        <v>760</v>
      </c>
      <c r="D1148" s="221">
        <v>40.76</v>
      </c>
    </row>
    <row r="1149" spans="1:4" ht="50.1" customHeight="1" x14ac:dyDescent="0.2">
      <c r="A1149" s="226">
        <v>96030</v>
      </c>
      <c r="B1149" s="223" t="s">
        <v>1309</v>
      </c>
      <c r="C1149" s="220" t="s">
        <v>760</v>
      </c>
      <c r="D1149" s="221">
        <v>14.32</v>
      </c>
    </row>
    <row r="1150" spans="1:4" ht="50.1" customHeight="1" x14ac:dyDescent="0.2">
      <c r="A1150" s="226">
        <v>96031</v>
      </c>
      <c r="B1150" s="223" t="s">
        <v>1310</v>
      </c>
      <c r="C1150" s="220" t="s">
        <v>760</v>
      </c>
      <c r="D1150" s="221">
        <v>5</v>
      </c>
    </row>
    <row r="1151" spans="1:4" ht="50.1" customHeight="1" x14ac:dyDescent="0.2">
      <c r="A1151" s="226">
        <v>96032</v>
      </c>
      <c r="B1151" s="223" t="s">
        <v>1311</v>
      </c>
      <c r="C1151" s="220" t="s">
        <v>760</v>
      </c>
      <c r="D1151" s="221">
        <v>1.03</v>
      </c>
    </row>
    <row r="1152" spans="1:4" ht="50.1" customHeight="1" x14ac:dyDescent="0.2">
      <c r="A1152" s="226">
        <v>96033</v>
      </c>
      <c r="B1152" s="223" t="s">
        <v>1312</v>
      </c>
      <c r="C1152" s="220" t="s">
        <v>760</v>
      </c>
      <c r="D1152" s="221">
        <v>26.86</v>
      </c>
    </row>
    <row r="1153" spans="1:4" ht="50.1" customHeight="1" x14ac:dyDescent="0.2">
      <c r="A1153" s="226">
        <v>96034</v>
      </c>
      <c r="B1153" s="223" t="s">
        <v>1313</v>
      </c>
      <c r="C1153" s="220" t="s">
        <v>760</v>
      </c>
      <c r="D1153" s="221">
        <v>110.3</v>
      </c>
    </row>
    <row r="1154" spans="1:4" ht="50.1" customHeight="1" x14ac:dyDescent="0.2">
      <c r="A1154" s="226">
        <v>96053</v>
      </c>
      <c r="B1154" s="223" t="s">
        <v>1314</v>
      </c>
      <c r="C1154" s="220" t="s">
        <v>760</v>
      </c>
      <c r="D1154" s="221">
        <v>8.14</v>
      </c>
    </row>
    <row r="1155" spans="1:4" ht="50.1" customHeight="1" x14ac:dyDescent="0.2">
      <c r="A1155" s="226">
        <v>96054</v>
      </c>
      <c r="B1155" s="223" t="s">
        <v>1315</v>
      </c>
      <c r="C1155" s="220" t="s">
        <v>760</v>
      </c>
      <c r="D1155" s="221">
        <v>13.73</v>
      </c>
    </row>
    <row r="1156" spans="1:4" ht="50.1" customHeight="1" x14ac:dyDescent="0.2">
      <c r="A1156" s="226">
        <v>96055</v>
      </c>
      <c r="B1156" s="223" t="s">
        <v>1316</v>
      </c>
      <c r="C1156" s="220" t="s">
        <v>760</v>
      </c>
      <c r="D1156" s="221">
        <v>2.13</v>
      </c>
    </row>
    <row r="1157" spans="1:4" ht="50.1" customHeight="1" x14ac:dyDescent="0.2">
      <c r="A1157" s="226">
        <v>96056</v>
      </c>
      <c r="B1157" s="223" t="s">
        <v>1317</v>
      </c>
      <c r="C1157" s="220" t="s">
        <v>760</v>
      </c>
      <c r="D1157" s="221">
        <v>8.91</v>
      </c>
    </row>
    <row r="1158" spans="1:4" ht="50.1" customHeight="1" x14ac:dyDescent="0.2">
      <c r="A1158" s="226">
        <v>96057</v>
      </c>
      <c r="B1158" s="223" t="s">
        <v>1318</v>
      </c>
      <c r="C1158" s="220" t="s">
        <v>760</v>
      </c>
      <c r="D1158" s="221">
        <v>40.76</v>
      </c>
    </row>
    <row r="1159" spans="1:4" ht="50.1" customHeight="1" x14ac:dyDescent="0.2">
      <c r="A1159" s="226">
        <v>96060</v>
      </c>
      <c r="B1159" s="223" t="s">
        <v>1319</v>
      </c>
      <c r="C1159" s="220" t="s">
        <v>760</v>
      </c>
      <c r="D1159" s="221">
        <v>2.64</v>
      </c>
    </row>
    <row r="1160" spans="1:4" ht="50.1" customHeight="1" x14ac:dyDescent="0.2">
      <c r="A1160" s="226">
        <v>96061</v>
      </c>
      <c r="B1160" s="223" t="s">
        <v>1320</v>
      </c>
      <c r="C1160" s="220" t="s">
        <v>760</v>
      </c>
      <c r="D1160" s="221">
        <v>17.16</v>
      </c>
    </row>
    <row r="1161" spans="1:4" ht="50.1" customHeight="1" x14ac:dyDescent="0.2">
      <c r="A1161" s="226">
        <v>96062</v>
      </c>
      <c r="B1161" s="223" t="s">
        <v>1321</v>
      </c>
      <c r="C1161" s="220" t="s">
        <v>760</v>
      </c>
      <c r="D1161" s="221">
        <v>22.84</v>
      </c>
    </row>
    <row r="1162" spans="1:4" ht="50.1" customHeight="1" x14ac:dyDescent="0.2">
      <c r="A1162" s="226">
        <v>96241</v>
      </c>
      <c r="B1162" s="223" t="s">
        <v>1322</v>
      </c>
      <c r="C1162" s="220" t="s">
        <v>760</v>
      </c>
      <c r="D1162" s="221">
        <v>11.88</v>
      </c>
    </row>
    <row r="1163" spans="1:4" ht="50.1" customHeight="1" x14ac:dyDescent="0.2">
      <c r="A1163" s="226">
        <v>96242</v>
      </c>
      <c r="B1163" s="223" t="s">
        <v>1323</v>
      </c>
      <c r="C1163" s="220" t="s">
        <v>760</v>
      </c>
      <c r="D1163" s="221">
        <v>3.05</v>
      </c>
    </row>
    <row r="1164" spans="1:4" ht="50.1" customHeight="1" x14ac:dyDescent="0.2">
      <c r="A1164" s="226">
        <v>96243</v>
      </c>
      <c r="B1164" s="223" t="s">
        <v>1324</v>
      </c>
      <c r="C1164" s="220" t="s">
        <v>760</v>
      </c>
      <c r="D1164" s="221">
        <v>14.85</v>
      </c>
    </row>
    <row r="1165" spans="1:4" ht="50.1" customHeight="1" x14ac:dyDescent="0.2">
      <c r="A1165" s="226">
        <v>96244</v>
      </c>
      <c r="B1165" s="223" t="s">
        <v>1325</v>
      </c>
      <c r="C1165" s="220" t="s">
        <v>760</v>
      </c>
      <c r="D1165" s="221">
        <v>14.58</v>
      </c>
    </row>
    <row r="1166" spans="1:4" ht="50.1" customHeight="1" x14ac:dyDescent="0.2">
      <c r="A1166" s="226">
        <v>96298</v>
      </c>
      <c r="B1166" s="223" t="s">
        <v>1326</v>
      </c>
      <c r="C1166" s="220" t="s">
        <v>760</v>
      </c>
      <c r="D1166" s="221">
        <v>34.11</v>
      </c>
    </row>
    <row r="1167" spans="1:4" ht="50.1" customHeight="1" x14ac:dyDescent="0.2">
      <c r="A1167" s="226">
        <v>96299</v>
      </c>
      <c r="B1167" s="223" t="s">
        <v>1327</v>
      </c>
      <c r="C1167" s="220" t="s">
        <v>760</v>
      </c>
      <c r="D1167" s="221">
        <v>8.9600000000000009</v>
      </c>
    </row>
    <row r="1168" spans="1:4" ht="50.1" customHeight="1" x14ac:dyDescent="0.2">
      <c r="A1168" s="226">
        <v>96300</v>
      </c>
      <c r="B1168" s="223" t="s">
        <v>1328</v>
      </c>
      <c r="C1168" s="220" t="s">
        <v>760</v>
      </c>
      <c r="D1168" s="221">
        <v>42.69</v>
      </c>
    </row>
    <row r="1169" spans="1:4" ht="50.1" customHeight="1" x14ac:dyDescent="0.2">
      <c r="A1169" s="226">
        <v>96301</v>
      </c>
      <c r="B1169" s="223" t="s">
        <v>1329</v>
      </c>
      <c r="C1169" s="220" t="s">
        <v>760</v>
      </c>
      <c r="D1169" s="221">
        <v>53.46</v>
      </c>
    </row>
    <row r="1170" spans="1:4" ht="50.1" customHeight="1" x14ac:dyDescent="0.2">
      <c r="A1170" s="226">
        <v>96304</v>
      </c>
      <c r="B1170" s="223" t="s">
        <v>1330</v>
      </c>
      <c r="C1170" s="220" t="s">
        <v>760</v>
      </c>
      <c r="D1170" s="221">
        <v>0.09</v>
      </c>
    </row>
    <row r="1171" spans="1:4" ht="50.1" customHeight="1" x14ac:dyDescent="0.2">
      <c r="A1171" s="226">
        <v>96305</v>
      </c>
      <c r="B1171" s="223" t="s">
        <v>1331</v>
      </c>
      <c r="C1171" s="220" t="s">
        <v>760</v>
      </c>
      <c r="D1171" s="221">
        <v>0.02</v>
      </c>
    </row>
    <row r="1172" spans="1:4" ht="50.1" customHeight="1" x14ac:dyDescent="0.2">
      <c r="A1172" s="226">
        <v>96306</v>
      </c>
      <c r="B1172" s="223" t="s">
        <v>1332</v>
      </c>
      <c r="C1172" s="220" t="s">
        <v>760</v>
      </c>
      <c r="D1172" s="221">
        <v>0.11</v>
      </c>
    </row>
    <row r="1173" spans="1:4" ht="50.1" customHeight="1" x14ac:dyDescent="0.2">
      <c r="A1173" s="226">
        <v>96307</v>
      </c>
      <c r="B1173" s="223" t="s">
        <v>1333</v>
      </c>
      <c r="C1173" s="220" t="s">
        <v>760</v>
      </c>
      <c r="D1173" s="221">
        <v>0.67</v>
      </c>
    </row>
    <row r="1174" spans="1:4" ht="50.1" customHeight="1" x14ac:dyDescent="0.2">
      <c r="A1174" s="226">
        <v>96457</v>
      </c>
      <c r="B1174" s="223" t="s">
        <v>1334</v>
      </c>
      <c r="C1174" s="220" t="s">
        <v>760</v>
      </c>
      <c r="D1174" s="221">
        <v>53.46</v>
      </c>
    </row>
    <row r="1175" spans="1:4" ht="50.1" customHeight="1" x14ac:dyDescent="0.2">
      <c r="A1175" s="226">
        <v>96458</v>
      </c>
      <c r="B1175" s="223" t="s">
        <v>1335</v>
      </c>
      <c r="C1175" s="220" t="s">
        <v>760</v>
      </c>
      <c r="D1175" s="221">
        <v>30.53</v>
      </c>
    </row>
    <row r="1176" spans="1:4" ht="50.1" customHeight="1" x14ac:dyDescent="0.2">
      <c r="A1176" s="226">
        <v>96459</v>
      </c>
      <c r="B1176" s="223" t="s">
        <v>1336</v>
      </c>
      <c r="C1176" s="220" t="s">
        <v>760</v>
      </c>
      <c r="D1176" s="221">
        <v>6.4</v>
      </c>
    </row>
    <row r="1177" spans="1:4" ht="50.1" customHeight="1" x14ac:dyDescent="0.2">
      <c r="A1177" s="226">
        <v>96460</v>
      </c>
      <c r="B1177" s="223" t="s">
        <v>1337</v>
      </c>
      <c r="C1177" s="220" t="s">
        <v>760</v>
      </c>
      <c r="D1177" s="221">
        <v>24.39</v>
      </c>
    </row>
    <row r="1178" spans="1:4" ht="50.1" customHeight="1" x14ac:dyDescent="0.2">
      <c r="A1178" s="226">
        <v>98760</v>
      </c>
      <c r="B1178" s="223" t="s">
        <v>1338</v>
      </c>
      <c r="C1178" s="220" t="s">
        <v>760</v>
      </c>
      <c r="D1178" s="221">
        <v>0.05</v>
      </c>
    </row>
    <row r="1179" spans="1:4" ht="50.1" customHeight="1" x14ac:dyDescent="0.2">
      <c r="A1179" s="226">
        <v>98761</v>
      </c>
      <c r="B1179" s="223" t="s">
        <v>1339</v>
      </c>
      <c r="C1179" s="220" t="s">
        <v>760</v>
      </c>
      <c r="D1179" s="221">
        <v>0.01</v>
      </c>
    </row>
    <row r="1180" spans="1:4" ht="50.1" customHeight="1" x14ac:dyDescent="0.2">
      <c r="A1180" s="226">
        <v>98762</v>
      </c>
      <c r="B1180" s="223" t="s">
        <v>1340</v>
      </c>
      <c r="C1180" s="220" t="s">
        <v>760</v>
      </c>
      <c r="D1180" s="221">
        <v>7.0000000000000007E-2</v>
      </c>
    </row>
    <row r="1181" spans="1:4" ht="50.1" customHeight="1" x14ac:dyDescent="0.2">
      <c r="A1181" s="226">
        <v>98763</v>
      </c>
      <c r="B1181" s="223" t="s">
        <v>1341</v>
      </c>
      <c r="C1181" s="220" t="s">
        <v>760</v>
      </c>
      <c r="D1181" s="221">
        <v>2.4300000000000002</v>
      </c>
    </row>
    <row r="1182" spans="1:4" ht="50.1" customHeight="1" x14ac:dyDescent="0.2">
      <c r="A1182" s="226">
        <v>55960</v>
      </c>
      <c r="B1182" s="223" t="s">
        <v>1342</v>
      </c>
      <c r="C1182" s="220" t="s">
        <v>433</v>
      </c>
      <c r="D1182" s="221">
        <v>4.47</v>
      </c>
    </row>
    <row r="1183" spans="1:4" ht="50.1" customHeight="1" x14ac:dyDescent="0.2">
      <c r="A1183" s="226">
        <v>72085</v>
      </c>
      <c r="B1183" s="223" t="s">
        <v>1343</v>
      </c>
      <c r="C1183" s="220" t="s">
        <v>125</v>
      </c>
      <c r="D1183" s="221">
        <v>1.58</v>
      </c>
    </row>
    <row r="1184" spans="1:4" ht="50.1" customHeight="1" x14ac:dyDescent="0.2">
      <c r="A1184" s="226">
        <v>72086</v>
      </c>
      <c r="B1184" s="223" t="s">
        <v>1344</v>
      </c>
      <c r="C1184" s="220" t="s">
        <v>125</v>
      </c>
      <c r="D1184" s="221">
        <v>4.88</v>
      </c>
    </row>
    <row r="1185" spans="1:4" ht="50.1" customHeight="1" x14ac:dyDescent="0.2">
      <c r="A1185" s="226">
        <v>92259</v>
      </c>
      <c r="B1185" s="223" t="s">
        <v>1345</v>
      </c>
      <c r="C1185" s="220" t="s">
        <v>206</v>
      </c>
      <c r="D1185" s="221">
        <v>264.24</v>
      </c>
    </row>
    <row r="1186" spans="1:4" ht="50.1" customHeight="1" x14ac:dyDescent="0.2">
      <c r="A1186" s="226">
        <v>92260</v>
      </c>
      <c r="B1186" s="223" t="s">
        <v>1346</v>
      </c>
      <c r="C1186" s="220" t="s">
        <v>206</v>
      </c>
      <c r="D1186" s="221">
        <v>305.66000000000003</v>
      </c>
    </row>
    <row r="1187" spans="1:4" ht="50.1" customHeight="1" x14ac:dyDescent="0.2">
      <c r="A1187" s="226">
        <v>92261</v>
      </c>
      <c r="B1187" s="223" t="s">
        <v>1347</v>
      </c>
      <c r="C1187" s="220" t="s">
        <v>206</v>
      </c>
      <c r="D1187" s="221">
        <v>345.81</v>
      </c>
    </row>
    <row r="1188" spans="1:4" ht="50.1" customHeight="1" x14ac:dyDescent="0.2">
      <c r="A1188" s="226">
        <v>92262</v>
      </c>
      <c r="B1188" s="223" t="s">
        <v>1348</v>
      </c>
      <c r="C1188" s="220" t="s">
        <v>206</v>
      </c>
      <c r="D1188" s="221">
        <v>410.46</v>
      </c>
    </row>
    <row r="1189" spans="1:4" ht="50.1" customHeight="1" x14ac:dyDescent="0.2">
      <c r="A1189" s="226">
        <v>92539</v>
      </c>
      <c r="B1189" s="223" t="s">
        <v>1349</v>
      </c>
      <c r="C1189" s="220" t="s">
        <v>433</v>
      </c>
      <c r="D1189" s="221">
        <v>42.87</v>
      </c>
    </row>
    <row r="1190" spans="1:4" ht="50.1" customHeight="1" x14ac:dyDescent="0.2">
      <c r="A1190" s="226">
        <v>92540</v>
      </c>
      <c r="B1190" s="223" t="s">
        <v>1350</v>
      </c>
      <c r="C1190" s="220" t="s">
        <v>433</v>
      </c>
      <c r="D1190" s="221">
        <v>49.01</v>
      </c>
    </row>
    <row r="1191" spans="1:4" ht="50.1" customHeight="1" x14ac:dyDescent="0.2">
      <c r="A1191" s="226">
        <v>92541</v>
      </c>
      <c r="B1191" s="223" t="s">
        <v>1351</v>
      </c>
      <c r="C1191" s="220" t="s">
        <v>433</v>
      </c>
      <c r="D1191" s="221">
        <v>46.66</v>
      </c>
    </row>
    <row r="1192" spans="1:4" ht="50.1" customHeight="1" x14ac:dyDescent="0.2">
      <c r="A1192" s="226">
        <v>92542</v>
      </c>
      <c r="B1192" s="223" t="s">
        <v>1352</v>
      </c>
      <c r="C1192" s="220" t="s">
        <v>433</v>
      </c>
      <c r="D1192" s="221">
        <v>57.17</v>
      </c>
    </row>
    <row r="1193" spans="1:4" ht="50.1" customHeight="1" x14ac:dyDescent="0.2">
      <c r="A1193" s="226">
        <v>92543</v>
      </c>
      <c r="B1193" s="223" t="s">
        <v>1353</v>
      </c>
      <c r="C1193" s="220" t="s">
        <v>433</v>
      </c>
      <c r="D1193" s="221">
        <v>12.24</v>
      </c>
    </row>
    <row r="1194" spans="1:4" ht="50.1" customHeight="1" x14ac:dyDescent="0.2">
      <c r="A1194" s="226">
        <v>92544</v>
      </c>
      <c r="B1194" s="223" t="s">
        <v>1354</v>
      </c>
      <c r="C1194" s="220" t="s">
        <v>433</v>
      </c>
      <c r="D1194" s="221">
        <v>10.35</v>
      </c>
    </row>
    <row r="1195" spans="1:4" ht="50.1" customHeight="1" x14ac:dyDescent="0.2">
      <c r="A1195" s="226">
        <v>92545</v>
      </c>
      <c r="B1195" s="223" t="s">
        <v>1355</v>
      </c>
      <c r="C1195" s="220" t="s">
        <v>206</v>
      </c>
      <c r="D1195" s="221">
        <v>575.19000000000005</v>
      </c>
    </row>
    <row r="1196" spans="1:4" ht="50.1" customHeight="1" x14ac:dyDescent="0.2">
      <c r="A1196" s="226">
        <v>92546</v>
      </c>
      <c r="B1196" s="223" t="s">
        <v>1356</v>
      </c>
      <c r="C1196" s="220" t="s">
        <v>206</v>
      </c>
      <c r="D1196" s="221">
        <v>706.03</v>
      </c>
    </row>
    <row r="1197" spans="1:4" ht="50.1" customHeight="1" x14ac:dyDescent="0.2">
      <c r="A1197" s="226">
        <v>92547</v>
      </c>
      <c r="B1197" s="223" t="s">
        <v>1357</v>
      </c>
      <c r="C1197" s="220" t="s">
        <v>206</v>
      </c>
      <c r="D1197" s="221">
        <v>741.31</v>
      </c>
    </row>
    <row r="1198" spans="1:4" ht="50.1" customHeight="1" x14ac:dyDescent="0.2">
      <c r="A1198" s="226">
        <v>92548</v>
      </c>
      <c r="B1198" s="223" t="s">
        <v>1358</v>
      </c>
      <c r="C1198" s="220" t="s">
        <v>206</v>
      </c>
      <c r="D1198" s="221">
        <v>821.59</v>
      </c>
    </row>
    <row r="1199" spans="1:4" ht="50.1" customHeight="1" x14ac:dyDescent="0.2">
      <c r="A1199" s="226">
        <v>92549</v>
      </c>
      <c r="B1199" s="223" t="s">
        <v>1359</v>
      </c>
      <c r="C1199" s="220" t="s">
        <v>206</v>
      </c>
      <c r="D1199" s="221">
        <v>1044.32</v>
      </c>
    </row>
    <row r="1200" spans="1:4" ht="50.1" customHeight="1" x14ac:dyDescent="0.2">
      <c r="A1200" s="226">
        <v>92550</v>
      </c>
      <c r="B1200" s="223" t="s">
        <v>1360</v>
      </c>
      <c r="C1200" s="220" t="s">
        <v>206</v>
      </c>
      <c r="D1200" s="221">
        <v>1252.99</v>
      </c>
    </row>
    <row r="1201" spans="1:4" ht="50.1" customHeight="1" x14ac:dyDescent="0.2">
      <c r="A1201" s="226">
        <v>92551</v>
      </c>
      <c r="B1201" s="223" t="s">
        <v>1361</v>
      </c>
      <c r="C1201" s="220" t="s">
        <v>206</v>
      </c>
      <c r="D1201" s="221">
        <v>1299.58</v>
      </c>
    </row>
    <row r="1202" spans="1:4" ht="50.1" customHeight="1" x14ac:dyDescent="0.2">
      <c r="A1202" s="226">
        <v>92552</v>
      </c>
      <c r="B1202" s="223" t="s">
        <v>1362</v>
      </c>
      <c r="C1202" s="220" t="s">
        <v>206</v>
      </c>
      <c r="D1202" s="221">
        <v>1417.7</v>
      </c>
    </row>
    <row r="1203" spans="1:4" ht="50.1" customHeight="1" x14ac:dyDescent="0.2">
      <c r="A1203" s="226">
        <v>92553</v>
      </c>
      <c r="B1203" s="223" t="s">
        <v>1363</v>
      </c>
      <c r="C1203" s="220" t="s">
        <v>206</v>
      </c>
      <c r="D1203" s="221">
        <v>1645.93</v>
      </c>
    </row>
    <row r="1204" spans="1:4" ht="50.1" customHeight="1" x14ac:dyDescent="0.2">
      <c r="A1204" s="226">
        <v>92554</v>
      </c>
      <c r="B1204" s="223" t="s">
        <v>1364</v>
      </c>
      <c r="C1204" s="220" t="s">
        <v>206</v>
      </c>
      <c r="D1204" s="221">
        <v>1698.87</v>
      </c>
    </row>
    <row r="1205" spans="1:4" ht="50.1" customHeight="1" x14ac:dyDescent="0.2">
      <c r="A1205" s="226">
        <v>92555</v>
      </c>
      <c r="B1205" s="223" t="s">
        <v>1365</v>
      </c>
      <c r="C1205" s="220" t="s">
        <v>206</v>
      </c>
      <c r="D1205" s="221">
        <v>568.32000000000005</v>
      </c>
    </row>
    <row r="1206" spans="1:4" ht="50.1" customHeight="1" x14ac:dyDescent="0.2">
      <c r="A1206" s="226">
        <v>92556</v>
      </c>
      <c r="B1206" s="223" t="s">
        <v>1366</v>
      </c>
      <c r="C1206" s="220" t="s">
        <v>206</v>
      </c>
      <c r="D1206" s="221">
        <v>694.68</v>
      </c>
    </row>
    <row r="1207" spans="1:4" ht="50.1" customHeight="1" x14ac:dyDescent="0.2">
      <c r="A1207" s="226">
        <v>92557</v>
      </c>
      <c r="B1207" s="223" t="s">
        <v>1367</v>
      </c>
      <c r="C1207" s="220" t="s">
        <v>206</v>
      </c>
      <c r="D1207" s="221">
        <v>729.96</v>
      </c>
    </row>
    <row r="1208" spans="1:4" ht="50.1" customHeight="1" x14ac:dyDescent="0.2">
      <c r="A1208" s="226">
        <v>92558</v>
      </c>
      <c r="B1208" s="223" t="s">
        <v>1368</v>
      </c>
      <c r="C1208" s="220" t="s">
        <v>206</v>
      </c>
      <c r="D1208" s="221">
        <v>818.01</v>
      </c>
    </row>
    <row r="1209" spans="1:4" ht="50.1" customHeight="1" x14ac:dyDescent="0.2">
      <c r="A1209" s="226">
        <v>92559</v>
      </c>
      <c r="B1209" s="223" t="s">
        <v>1369</v>
      </c>
      <c r="C1209" s="220" t="s">
        <v>206</v>
      </c>
      <c r="D1209" s="221">
        <v>1032.23</v>
      </c>
    </row>
    <row r="1210" spans="1:4" ht="50.1" customHeight="1" x14ac:dyDescent="0.2">
      <c r="A1210" s="226">
        <v>92560</v>
      </c>
      <c r="B1210" s="223" t="s">
        <v>1370</v>
      </c>
      <c r="C1210" s="220" t="s">
        <v>206</v>
      </c>
      <c r="D1210" s="221">
        <v>1234.54</v>
      </c>
    </row>
    <row r="1211" spans="1:4" ht="50.1" customHeight="1" x14ac:dyDescent="0.2">
      <c r="A1211" s="226">
        <v>92561</v>
      </c>
      <c r="B1211" s="223" t="s">
        <v>1371</v>
      </c>
      <c r="C1211" s="220" t="s">
        <v>206</v>
      </c>
      <c r="D1211" s="221">
        <v>1281.96</v>
      </c>
    </row>
    <row r="1212" spans="1:4" ht="50.1" customHeight="1" x14ac:dyDescent="0.2">
      <c r="A1212" s="226">
        <v>92562</v>
      </c>
      <c r="B1212" s="223" t="s">
        <v>1372</v>
      </c>
      <c r="C1212" s="220" t="s">
        <v>206</v>
      </c>
      <c r="D1212" s="221">
        <v>1388.73</v>
      </c>
    </row>
    <row r="1213" spans="1:4" ht="50.1" customHeight="1" x14ac:dyDescent="0.2">
      <c r="A1213" s="226">
        <v>92563</v>
      </c>
      <c r="B1213" s="223" t="s">
        <v>1373</v>
      </c>
      <c r="C1213" s="220" t="s">
        <v>206</v>
      </c>
      <c r="D1213" s="221">
        <v>1610.7</v>
      </c>
    </row>
    <row r="1214" spans="1:4" ht="50.1" customHeight="1" x14ac:dyDescent="0.2">
      <c r="A1214" s="226">
        <v>92564</v>
      </c>
      <c r="B1214" s="223" t="s">
        <v>1374</v>
      </c>
      <c r="C1214" s="220" t="s">
        <v>206</v>
      </c>
      <c r="D1214" s="221">
        <v>1656.03</v>
      </c>
    </row>
    <row r="1215" spans="1:4" ht="50.1" customHeight="1" x14ac:dyDescent="0.2">
      <c r="A1215" s="226">
        <v>92565</v>
      </c>
      <c r="B1215" s="223" t="s">
        <v>1375</v>
      </c>
      <c r="C1215" s="220" t="s">
        <v>433</v>
      </c>
      <c r="D1215" s="221">
        <v>22.15</v>
      </c>
    </row>
    <row r="1216" spans="1:4" ht="50.1" customHeight="1" x14ac:dyDescent="0.2">
      <c r="A1216" s="226">
        <v>92566</v>
      </c>
      <c r="B1216" s="223" t="s">
        <v>1376</v>
      </c>
      <c r="C1216" s="220" t="s">
        <v>433</v>
      </c>
      <c r="D1216" s="221">
        <v>13.18</v>
      </c>
    </row>
    <row r="1217" spans="1:4" ht="50.1" customHeight="1" x14ac:dyDescent="0.2">
      <c r="A1217" s="226">
        <v>92567</v>
      </c>
      <c r="B1217" s="223" t="s">
        <v>1377</v>
      </c>
      <c r="C1217" s="220" t="s">
        <v>433</v>
      </c>
      <c r="D1217" s="221">
        <v>19.72</v>
      </c>
    </row>
    <row r="1218" spans="1:4" ht="50.1" customHeight="1" x14ac:dyDescent="0.2">
      <c r="A1218" s="226">
        <v>72089</v>
      </c>
      <c r="B1218" s="223" t="s">
        <v>1378</v>
      </c>
      <c r="C1218" s="220" t="s">
        <v>433</v>
      </c>
      <c r="D1218" s="221">
        <v>11.36</v>
      </c>
    </row>
    <row r="1219" spans="1:4" ht="50.1" customHeight="1" x14ac:dyDescent="0.2">
      <c r="A1219" s="226">
        <v>94189</v>
      </c>
      <c r="B1219" s="223" t="s">
        <v>1379</v>
      </c>
      <c r="C1219" s="220" t="s">
        <v>433</v>
      </c>
      <c r="D1219" s="221">
        <v>37.049999999999997</v>
      </c>
    </row>
    <row r="1220" spans="1:4" ht="50.1" customHeight="1" x14ac:dyDescent="0.2">
      <c r="A1220" s="226">
        <v>94192</v>
      </c>
      <c r="B1220" s="223" t="s">
        <v>1380</v>
      </c>
      <c r="C1220" s="220" t="s">
        <v>433</v>
      </c>
      <c r="D1220" s="221">
        <v>38.85</v>
      </c>
    </row>
    <row r="1221" spans="1:4" ht="50.1" customHeight="1" x14ac:dyDescent="0.2">
      <c r="A1221" s="226">
        <v>94195</v>
      </c>
      <c r="B1221" s="223" t="s">
        <v>1381</v>
      </c>
      <c r="C1221" s="220" t="s">
        <v>433</v>
      </c>
      <c r="D1221" s="221">
        <v>17.73</v>
      </c>
    </row>
    <row r="1222" spans="1:4" ht="50.1" customHeight="1" x14ac:dyDescent="0.2">
      <c r="A1222" s="226">
        <v>94198</v>
      </c>
      <c r="B1222" s="223" t="s">
        <v>1382</v>
      </c>
      <c r="C1222" s="220" t="s">
        <v>433</v>
      </c>
      <c r="D1222" s="221">
        <v>20.11</v>
      </c>
    </row>
    <row r="1223" spans="1:4" ht="50.1" customHeight="1" x14ac:dyDescent="0.2">
      <c r="A1223" s="226">
        <v>94201</v>
      </c>
      <c r="B1223" s="223" t="s">
        <v>1383</v>
      </c>
      <c r="C1223" s="220" t="s">
        <v>433</v>
      </c>
      <c r="D1223" s="221">
        <v>27.18</v>
      </c>
    </row>
    <row r="1224" spans="1:4" ht="50.1" customHeight="1" x14ac:dyDescent="0.2">
      <c r="A1224" s="226">
        <v>94204</v>
      </c>
      <c r="B1224" s="223" t="s">
        <v>1384</v>
      </c>
      <c r="C1224" s="220" t="s">
        <v>433</v>
      </c>
      <c r="D1224" s="221">
        <v>31.24</v>
      </c>
    </row>
    <row r="1225" spans="1:4" ht="50.1" customHeight="1" x14ac:dyDescent="0.2">
      <c r="A1225" s="226">
        <v>94224</v>
      </c>
      <c r="B1225" s="223" t="s">
        <v>1385</v>
      </c>
      <c r="C1225" s="220" t="s">
        <v>125</v>
      </c>
      <c r="D1225" s="221">
        <v>17.45</v>
      </c>
    </row>
    <row r="1226" spans="1:4" ht="50.1" customHeight="1" x14ac:dyDescent="0.2">
      <c r="A1226" s="226">
        <v>94225</v>
      </c>
      <c r="B1226" s="223" t="s">
        <v>1386</v>
      </c>
      <c r="C1226" s="220" t="s">
        <v>433</v>
      </c>
      <c r="D1226" s="221">
        <v>27.24</v>
      </c>
    </row>
    <row r="1227" spans="1:4" ht="50.1" customHeight="1" x14ac:dyDescent="0.2">
      <c r="A1227" s="226">
        <v>94226</v>
      </c>
      <c r="B1227" s="223" t="s">
        <v>1387</v>
      </c>
      <c r="C1227" s="220" t="s">
        <v>433</v>
      </c>
      <c r="D1227" s="221">
        <v>13.57</v>
      </c>
    </row>
    <row r="1228" spans="1:4" ht="50.1" customHeight="1" x14ac:dyDescent="0.2">
      <c r="A1228" s="226">
        <v>94232</v>
      </c>
      <c r="B1228" s="223" t="s">
        <v>1388</v>
      </c>
      <c r="C1228" s="220" t="s">
        <v>206</v>
      </c>
      <c r="D1228" s="221">
        <v>2.11</v>
      </c>
    </row>
    <row r="1229" spans="1:4" ht="50.1" customHeight="1" x14ac:dyDescent="0.2">
      <c r="A1229" s="226">
        <v>94440</v>
      </c>
      <c r="B1229" s="223" t="s">
        <v>1389</v>
      </c>
      <c r="C1229" s="220" t="s">
        <v>433</v>
      </c>
      <c r="D1229" s="221">
        <v>24.12</v>
      </c>
    </row>
    <row r="1230" spans="1:4" ht="50.1" customHeight="1" x14ac:dyDescent="0.2">
      <c r="A1230" s="226">
        <v>94441</v>
      </c>
      <c r="B1230" s="223" t="s">
        <v>1390</v>
      </c>
      <c r="C1230" s="220" t="s">
        <v>433</v>
      </c>
      <c r="D1230" s="221">
        <v>26.5</v>
      </c>
    </row>
    <row r="1231" spans="1:4" ht="50.1" customHeight="1" x14ac:dyDescent="0.2">
      <c r="A1231" s="226">
        <v>94442</v>
      </c>
      <c r="B1231" s="223" t="s">
        <v>1391</v>
      </c>
      <c r="C1231" s="220" t="s">
        <v>433</v>
      </c>
      <c r="D1231" s="221">
        <v>18.8</v>
      </c>
    </row>
    <row r="1232" spans="1:4" ht="50.1" customHeight="1" x14ac:dyDescent="0.2">
      <c r="A1232" s="226">
        <v>94443</v>
      </c>
      <c r="B1232" s="223" t="s">
        <v>1392</v>
      </c>
      <c r="C1232" s="220" t="s">
        <v>433</v>
      </c>
      <c r="D1232" s="221">
        <v>21.18</v>
      </c>
    </row>
    <row r="1233" spans="1:4" ht="50.1" customHeight="1" x14ac:dyDescent="0.2">
      <c r="A1233" s="226">
        <v>94445</v>
      </c>
      <c r="B1233" s="223" t="s">
        <v>1393</v>
      </c>
      <c r="C1233" s="220" t="s">
        <v>433</v>
      </c>
      <c r="D1233" s="221">
        <v>25.53</v>
      </c>
    </row>
    <row r="1234" spans="1:4" ht="50.1" customHeight="1" x14ac:dyDescent="0.2">
      <c r="A1234" s="226">
        <v>94446</v>
      </c>
      <c r="B1234" s="223" t="s">
        <v>1394</v>
      </c>
      <c r="C1234" s="220" t="s">
        <v>433</v>
      </c>
      <c r="D1234" s="221">
        <v>29.59</v>
      </c>
    </row>
    <row r="1235" spans="1:4" ht="50.1" customHeight="1" x14ac:dyDescent="0.2">
      <c r="A1235" s="226">
        <v>94447</v>
      </c>
      <c r="B1235" s="223" t="s">
        <v>1395</v>
      </c>
      <c r="C1235" s="220" t="s">
        <v>433</v>
      </c>
      <c r="D1235" s="221">
        <v>26.36</v>
      </c>
    </row>
    <row r="1236" spans="1:4" ht="50.1" customHeight="1" x14ac:dyDescent="0.2">
      <c r="A1236" s="226">
        <v>94448</v>
      </c>
      <c r="B1236" s="223" t="s">
        <v>1396</v>
      </c>
      <c r="C1236" s="220" t="s">
        <v>433</v>
      </c>
      <c r="D1236" s="221">
        <v>30.42</v>
      </c>
    </row>
    <row r="1237" spans="1:4" ht="50.1" customHeight="1" x14ac:dyDescent="0.2">
      <c r="A1237" s="226">
        <v>94207</v>
      </c>
      <c r="B1237" s="223" t="s">
        <v>1397</v>
      </c>
      <c r="C1237" s="220" t="s">
        <v>433</v>
      </c>
      <c r="D1237" s="221">
        <v>43.21</v>
      </c>
    </row>
    <row r="1238" spans="1:4" ht="50.1" customHeight="1" x14ac:dyDescent="0.2">
      <c r="A1238" s="226">
        <v>94210</v>
      </c>
      <c r="B1238" s="223" t="s">
        <v>1398</v>
      </c>
      <c r="C1238" s="220" t="s">
        <v>433</v>
      </c>
      <c r="D1238" s="221">
        <v>45.95</v>
      </c>
    </row>
    <row r="1239" spans="1:4" ht="50.1" customHeight="1" x14ac:dyDescent="0.2">
      <c r="A1239" s="226">
        <v>94218</v>
      </c>
      <c r="B1239" s="223" t="s">
        <v>1399</v>
      </c>
      <c r="C1239" s="220" t="s">
        <v>433</v>
      </c>
      <c r="D1239" s="221">
        <v>98.63</v>
      </c>
    </row>
    <row r="1240" spans="1:4" ht="50.1" customHeight="1" x14ac:dyDescent="0.2">
      <c r="A1240" s="226" t="s">
        <v>1400</v>
      </c>
      <c r="B1240" s="223" t="s">
        <v>1401</v>
      </c>
      <c r="C1240" s="220" t="s">
        <v>433</v>
      </c>
      <c r="D1240" s="221">
        <v>354.34</v>
      </c>
    </row>
    <row r="1241" spans="1:4" ht="50.1" customHeight="1" x14ac:dyDescent="0.2">
      <c r="A1241" s="226" t="s">
        <v>1402</v>
      </c>
      <c r="B1241" s="223" t="s">
        <v>1403</v>
      </c>
      <c r="C1241" s="220" t="s">
        <v>433</v>
      </c>
      <c r="D1241" s="221">
        <v>376.8</v>
      </c>
    </row>
    <row r="1242" spans="1:4" ht="50.1" customHeight="1" x14ac:dyDescent="0.2">
      <c r="A1242" s="226" t="s">
        <v>1404</v>
      </c>
      <c r="B1242" s="223" t="s">
        <v>1405</v>
      </c>
      <c r="C1242" s="220" t="s">
        <v>433</v>
      </c>
      <c r="D1242" s="221">
        <v>394.93</v>
      </c>
    </row>
    <row r="1243" spans="1:4" ht="50.1" customHeight="1" x14ac:dyDescent="0.2">
      <c r="A1243" s="226" t="s">
        <v>1406</v>
      </c>
      <c r="B1243" s="223" t="s">
        <v>1407</v>
      </c>
      <c r="C1243" s="220" t="s">
        <v>433</v>
      </c>
      <c r="D1243" s="221">
        <v>430.14</v>
      </c>
    </row>
    <row r="1244" spans="1:4" ht="50.1" customHeight="1" x14ac:dyDescent="0.2">
      <c r="A1244" s="226" t="s">
        <v>1408</v>
      </c>
      <c r="B1244" s="223" t="s">
        <v>1409</v>
      </c>
      <c r="C1244" s="220" t="s">
        <v>433</v>
      </c>
      <c r="D1244" s="221">
        <v>511.56</v>
      </c>
    </row>
    <row r="1245" spans="1:4" ht="50.1" customHeight="1" x14ac:dyDescent="0.2">
      <c r="A1245" s="226" t="s">
        <v>1410</v>
      </c>
      <c r="B1245" s="223" t="s">
        <v>1411</v>
      </c>
      <c r="C1245" s="220" t="s">
        <v>433</v>
      </c>
      <c r="D1245" s="221">
        <v>530.37</v>
      </c>
    </row>
    <row r="1246" spans="1:4" ht="50.1" customHeight="1" x14ac:dyDescent="0.2">
      <c r="A1246" s="226" t="s">
        <v>1412</v>
      </c>
      <c r="B1246" s="223" t="s">
        <v>1413</v>
      </c>
      <c r="C1246" s="220" t="s">
        <v>433</v>
      </c>
      <c r="D1246" s="221">
        <v>195.31</v>
      </c>
    </row>
    <row r="1247" spans="1:4" ht="50.1" customHeight="1" x14ac:dyDescent="0.2">
      <c r="A1247" s="226" t="s">
        <v>1414</v>
      </c>
      <c r="B1247" s="223" t="s">
        <v>1415</v>
      </c>
      <c r="C1247" s="220" t="s">
        <v>433</v>
      </c>
      <c r="D1247" s="221">
        <v>213.98</v>
      </c>
    </row>
    <row r="1248" spans="1:4" ht="50.1" customHeight="1" x14ac:dyDescent="0.2">
      <c r="A1248" s="226" t="s">
        <v>1416</v>
      </c>
      <c r="B1248" s="223" t="s">
        <v>1417</v>
      </c>
      <c r="C1248" s="220" t="s">
        <v>433</v>
      </c>
      <c r="D1248" s="221">
        <v>255.46</v>
      </c>
    </row>
    <row r="1249" spans="1:4" ht="50.1" customHeight="1" x14ac:dyDescent="0.2">
      <c r="A1249" s="226" t="s">
        <v>1418</v>
      </c>
      <c r="B1249" s="223" t="s">
        <v>1419</v>
      </c>
      <c r="C1249" s="220" t="s">
        <v>433</v>
      </c>
      <c r="D1249" s="221">
        <v>263.76</v>
      </c>
    </row>
    <row r="1250" spans="1:4" ht="50.1" customHeight="1" x14ac:dyDescent="0.2">
      <c r="A1250" s="226">
        <v>75220</v>
      </c>
      <c r="B1250" s="223" t="s">
        <v>1420</v>
      </c>
      <c r="C1250" s="220" t="s">
        <v>125</v>
      </c>
      <c r="D1250" s="221">
        <v>34.67</v>
      </c>
    </row>
    <row r="1251" spans="1:4" ht="50.1" customHeight="1" x14ac:dyDescent="0.2">
      <c r="A1251" s="226">
        <v>94213</v>
      </c>
      <c r="B1251" s="223" t="s">
        <v>1421</v>
      </c>
      <c r="C1251" s="220" t="s">
        <v>433</v>
      </c>
      <c r="D1251" s="221">
        <v>42.22</v>
      </c>
    </row>
    <row r="1252" spans="1:4" ht="50.1" customHeight="1" x14ac:dyDescent="0.2">
      <c r="A1252" s="226">
        <v>94216</v>
      </c>
      <c r="B1252" s="223" t="s">
        <v>1422</v>
      </c>
      <c r="C1252" s="220" t="s">
        <v>433</v>
      </c>
      <c r="D1252" s="221">
        <v>109.25</v>
      </c>
    </row>
    <row r="1253" spans="1:4" ht="50.1" customHeight="1" x14ac:dyDescent="0.2">
      <c r="A1253" s="226">
        <v>94219</v>
      </c>
      <c r="B1253" s="223" t="s">
        <v>1423</v>
      </c>
      <c r="C1253" s="220" t="s">
        <v>125</v>
      </c>
      <c r="D1253" s="221">
        <v>19.649999999999999</v>
      </c>
    </row>
    <row r="1254" spans="1:4" ht="50.1" customHeight="1" x14ac:dyDescent="0.2">
      <c r="A1254" s="226">
        <v>94220</v>
      </c>
      <c r="B1254" s="223" t="s">
        <v>1424</v>
      </c>
      <c r="C1254" s="220" t="s">
        <v>125</v>
      </c>
      <c r="D1254" s="221">
        <v>40.409999999999997</v>
      </c>
    </row>
    <row r="1255" spans="1:4" ht="50.1" customHeight="1" x14ac:dyDescent="0.2">
      <c r="A1255" s="226">
        <v>94221</v>
      </c>
      <c r="B1255" s="223" t="s">
        <v>1425</v>
      </c>
      <c r="C1255" s="220" t="s">
        <v>125</v>
      </c>
      <c r="D1255" s="221">
        <v>14.94</v>
      </c>
    </row>
    <row r="1256" spans="1:4" ht="50.1" customHeight="1" x14ac:dyDescent="0.2">
      <c r="A1256" s="226">
        <v>94222</v>
      </c>
      <c r="B1256" s="223" t="s">
        <v>1426</v>
      </c>
      <c r="C1256" s="220" t="s">
        <v>125</v>
      </c>
      <c r="D1256" s="221">
        <v>35.700000000000003</v>
      </c>
    </row>
    <row r="1257" spans="1:4" ht="50.1" customHeight="1" x14ac:dyDescent="0.2">
      <c r="A1257" s="226" t="s">
        <v>1427</v>
      </c>
      <c r="B1257" s="223" t="s">
        <v>1428</v>
      </c>
      <c r="C1257" s="220" t="s">
        <v>125</v>
      </c>
      <c r="D1257" s="221">
        <v>53.04</v>
      </c>
    </row>
    <row r="1258" spans="1:4" ht="50.1" customHeight="1" x14ac:dyDescent="0.2">
      <c r="A1258" s="226">
        <v>94223</v>
      </c>
      <c r="B1258" s="223" t="s">
        <v>1429</v>
      </c>
      <c r="C1258" s="220" t="s">
        <v>125</v>
      </c>
      <c r="D1258" s="221">
        <v>55.01</v>
      </c>
    </row>
    <row r="1259" spans="1:4" ht="50.1" customHeight="1" x14ac:dyDescent="0.2">
      <c r="A1259" s="226">
        <v>94451</v>
      </c>
      <c r="B1259" s="223" t="s">
        <v>1430</v>
      </c>
      <c r="C1259" s="220" t="s">
        <v>125</v>
      </c>
      <c r="D1259" s="221">
        <v>128.74</v>
      </c>
    </row>
    <row r="1260" spans="1:4" ht="50.1" customHeight="1" x14ac:dyDescent="0.2">
      <c r="A1260" s="226">
        <v>94230</v>
      </c>
      <c r="B1260" s="223" t="s">
        <v>1431</v>
      </c>
      <c r="C1260" s="220" t="s">
        <v>125</v>
      </c>
      <c r="D1260" s="221">
        <v>70.599999999999994</v>
      </c>
    </row>
    <row r="1261" spans="1:4" ht="50.1" customHeight="1" x14ac:dyDescent="0.2">
      <c r="A1261" s="226">
        <v>94227</v>
      </c>
      <c r="B1261" s="223" t="s">
        <v>1432</v>
      </c>
      <c r="C1261" s="220" t="s">
        <v>125</v>
      </c>
      <c r="D1261" s="221">
        <v>37.4</v>
      </c>
    </row>
    <row r="1262" spans="1:4" ht="50.1" customHeight="1" x14ac:dyDescent="0.2">
      <c r="A1262" s="226">
        <v>94228</v>
      </c>
      <c r="B1262" s="223" t="s">
        <v>1433</v>
      </c>
      <c r="C1262" s="220" t="s">
        <v>125</v>
      </c>
      <c r="D1262" s="221">
        <v>52.06</v>
      </c>
    </row>
    <row r="1263" spans="1:4" ht="50.1" customHeight="1" x14ac:dyDescent="0.2">
      <c r="A1263" s="226">
        <v>94229</v>
      </c>
      <c r="B1263" s="223" t="s">
        <v>1434</v>
      </c>
      <c r="C1263" s="220" t="s">
        <v>125</v>
      </c>
      <c r="D1263" s="221">
        <v>101.26</v>
      </c>
    </row>
    <row r="1264" spans="1:4" ht="50.1" customHeight="1" x14ac:dyDescent="0.2">
      <c r="A1264" s="226">
        <v>94231</v>
      </c>
      <c r="B1264" s="223" t="s">
        <v>1435</v>
      </c>
      <c r="C1264" s="220" t="s">
        <v>125</v>
      </c>
      <c r="D1264" s="221">
        <v>26.93</v>
      </c>
    </row>
    <row r="1265" spans="1:4" ht="50.1" customHeight="1" x14ac:dyDescent="0.2">
      <c r="A1265" s="226">
        <v>94450</v>
      </c>
      <c r="B1265" s="223" t="s">
        <v>1436</v>
      </c>
      <c r="C1265" s="220" t="s">
        <v>125</v>
      </c>
      <c r="D1265" s="221">
        <v>51.13</v>
      </c>
    </row>
    <row r="1266" spans="1:4" ht="50.1" customHeight="1" x14ac:dyDescent="0.2">
      <c r="A1266" s="226">
        <v>94449</v>
      </c>
      <c r="B1266" s="223" t="s">
        <v>1437</v>
      </c>
      <c r="C1266" s="220" t="s">
        <v>433</v>
      </c>
      <c r="D1266" s="221">
        <v>52.18</v>
      </c>
    </row>
    <row r="1267" spans="1:4" ht="50.1" customHeight="1" x14ac:dyDescent="0.2">
      <c r="A1267" s="226" t="s">
        <v>1438</v>
      </c>
      <c r="B1267" s="223" t="s">
        <v>1439</v>
      </c>
      <c r="C1267" s="220" t="s">
        <v>356</v>
      </c>
      <c r="D1267" s="221">
        <v>9.7899999999999991</v>
      </c>
    </row>
    <row r="1268" spans="1:4" ht="50.1" customHeight="1" x14ac:dyDescent="0.2">
      <c r="A1268" s="226" t="s">
        <v>1440</v>
      </c>
      <c r="B1268" s="223" t="s">
        <v>1441</v>
      </c>
      <c r="C1268" s="220" t="s">
        <v>356</v>
      </c>
      <c r="D1268" s="221">
        <v>7.33</v>
      </c>
    </row>
    <row r="1269" spans="1:4" ht="50.1" customHeight="1" x14ac:dyDescent="0.2">
      <c r="A1269" s="226">
        <v>92255</v>
      </c>
      <c r="B1269" s="223" t="s">
        <v>1442</v>
      </c>
      <c r="C1269" s="220" t="s">
        <v>206</v>
      </c>
      <c r="D1269" s="221">
        <v>144.84</v>
      </c>
    </row>
    <row r="1270" spans="1:4" ht="50.1" customHeight="1" x14ac:dyDescent="0.2">
      <c r="A1270" s="226">
        <v>92256</v>
      </c>
      <c r="B1270" s="223" t="s">
        <v>1443</v>
      </c>
      <c r="C1270" s="220" t="s">
        <v>206</v>
      </c>
      <c r="D1270" s="221">
        <v>188.23</v>
      </c>
    </row>
    <row r="1271" spans="1:4" ht="50.1" customHeight="1" x14ac:dyDescent="0.2">
      <c r="A1271" s="226">
        <v>92257</v>
      </c>
      <c r="B1271" s="223" t="s">
        <v>1444</v>
      </c>
      <c r="C1271" s="220" t="s">
        <v>206</v>
      </c>
      <c r="D1271" s="221">
        <v>230.83</v>
      </c>
    </row>
    <row r="1272" spans="1:4" ht="50.1" customHeight="1" x14ac:dyDescent="0.2">
      <c r="A1272" s="226">
        <v>92258</v>
      </c>
      <c r="B1272" s="223" t="s">
        <v>1445</v>
      </c>
      <c r="C1272" s="220" t="s">
        <v>206</v>
      </c>
      <c r="D1272" s="221">
        <v>299.36</v>
      </c>
    </row>
    <row r="1273" spans="1:4" ht="50.1" customHeight="1" x14ac:dyDescent="0.2">
      <c r="A1273" s="226">
        <v>92568</v>
      </c>
      <c r="B1273" s="223" t="s">
        <v>1446</v>
      </c>
      <c r="C1273" s="220" t="s">
        <v>433</v>
      </c>
      <c r="D1273" s="221">
        <v>65.17</v>
      </c>
    </row>
    <row r="1274" spans="1:4" ht="50.1" customHeight="1" x14ac:dyDescent="0.2">
      <c r="A1274" s="226">
        <v>92569</v>
      </c>
      <c r="B1274" s="223" t="s">
        <v>1447</v>
      </c>
      <c r="C1274" s="220" t="s">
        <v>433</v>
      </c>
      <c r="D1274" s="221">
        <v>29.41</v>
      </c>
    </row>
    <row r="1275" spans="1:4" ht="50.1" customHeight="1" x14ac:dyDescent="0.2">
      <c r="A1275" s="226">
        <v>92570</v>
      </c>
      <c r="B1275" s="223" t="s">
        <v>1448</v>
      </c>
      <c r="C1275" s="220" t="s">
        <v>433</v>
      </c>
      <c r="D1275" s="221">
        <v>13.33</v>
      </c>
    </row>
    <row r="1276" spans="1:4" ht="50.1" customHeight="1" x14ac:dyDescent="0.2">
      <c r="A1276" s="226">
        <v>92571</v>
      </c>
      <c r="B1276" s="223" t="s">
        <v>1449</v>
      </c>
      <c r="C1276" s="220" t="s">
        <v>433</v>
      </c>
      <c r="D1276" s="221">
        <v>72.989999999999995</v>
      </c>
    </row>
    <row r="1277" spans="1:4" ht="50.1" customHeight="1" x14ac:dyDescent="0.2">
      <c r="A1277" s="226">
        <v>92572</v>
      </c>
      <c r="B1277" s="223" t="s">
        <v>1450</v>
      </c>
      <c r="C1277" s="220" t="s">
        <v>433</v>
      </c>
      <c r="D1277" s="221">
        <v>34.22</v>
      </c>
    </row>
    <row r="1278" spans="1:4" ht="50.1" customHeight="1" x14ac:dyDescent="0.2">
      <c r="A1278" s="226">
        <v>92573</v>
      </c>
      <c r="B1278" s="223" t="s">
        <v>1451</v>
      </c>
      <c r="C1278" s="220" t="s">
        <v>433</v>
      </c>
      <c r="D1278" s="221">
        <v>16.68</v>
      </c>
    </row>
    <row r="1279" spans="1:4" ht="50.1" customHeight="1" x14ac:dyDescent="0.2">
      <c r="A1279" s="226">
        <v>92574</v>
      </c>
      <c r="B1279" s="223" t="s">
        <v>1452</v>
      </c>
      <c r="C1279" s="220" t="s">
        <v>433</v>
      </c>
      <c r="D1279" s="221">
        <v>71.13</v>
      </c>
    </row>
    <row r="1280" spans="1:4" ht="50.1" customHeight="1" x14ac:dyDescent="0.2">
      <c r="A1280" s="226">
        <v>92575</v>
      </c>
      <c r="B1280" s="223" t="s">
        <v>1453</v>
      </c>
      <c r="C1280" s="220" t="s">
        <v>433</v>
      </c>
      <c r="D1280" s="221">
        <v>29.45</v>
      </c>
    </row>
    <row r="1281" spans="1:4" ht="50.1" customHeight="1" x14ac:dyDescent="0.2">
      <c r="A1281" s="226">
        <v>92576</v>
      </c>
      <c r="B1281" s="223" t="s">
        <v>1454</v>
      </c>
      <c r="C1281" s="220" t="s">
        <v>433</v>
      </c>
      <c r="D1281" s="221">
        <v>10.81</v>
      </c>
    </row>
    <row r="1282" spans="1:4" ht="50.1" customHeight="1" x14ac:dyDescent="0.2">
      <c r="A1282" s="226">
        <v>92577</v>
      </c>
      <c r="B1282" s="223" t="s">
        <v>1455</v>
      </c>
      <c r="C1282" s="220" t="s">
        <v>433</v>
      </c>
      <c r="D1282" s="221">
        <v>79.180000000000007</v>
      </c>
    </row>
    <row r="1283" spans="1:4" ht="50.1" customHeight="1" x14ac:dyDescent="0.2">
      <c r="A1283" s="226">
        <v>92578</v>
      </c>
      <c r="B1283" s="223" t="s">
        <v>1456</v>
      </c>
      <c r="C1283" s="220" t="s">
        <v>433</v>
      </c>
      <c r="D1283" s="221">
        <v>33.96</v>
      </c>
    </row>
    <row r="1284" spans="1:4" ht="50.1" customHeight="1" x14ac:dyDescent="0.2">
      <c r="A1284" s="226">
        <v>92579</v>
      </c>
      <c r="B1284" s="223" t="s">
        <v>1457</v>
      </c>
      <c r="C1284" s="220" t="s">
        <v>433</v>
      </c>
      <c r="D1284" s="221">
        <v>13.48</v>
      </c>
    </row>
    <row r="1285" spans="1:4" ht="50.1" customHeight="1" x14ac:dyDescent="0.2">
      <c r="A1285" s="226">
        <v>92580</v>
      </c>
      <c r="B1285" s="223" t="s">
        <v>1458</v>
      </c>
      <c r="C1285" s="220" t="s">
        <v>433</v>
      </c>
      <c r="D1285" s="221">
        <v>31.76</v>
      </c>
    </row>
    <row r="1286" spans="1:4" ht="50.1" customHeight="1" x14ac:dyDescent="0.2">
      <c r="A1286" s="226">
        <v>92581</v>
      </c>
      <c r="B1286" s="223" t="s">
        <v>1459</v>
      </c>
      <c r="C1286" s="220" t="s">
        <v>433</v>
      </c>
      <c r="D1286" s="221">
        <v>32.75</v>
      </c>
    </row>
    <row r="1287" spans="1:4" ht="50.1" customHeight="1" x14ac:dyDescent="0.2">
      <c r="A1287" s="226">
        <v>92582</v>
      </c>
      <c r="B1287" s="223" t="s">
        <v>1460</v>
      </c>
      <c r="C1287" s="220" t="s">
        <v>206</v>
      </c>
      <c r="D1287" s="221">
        <v>466.41</v>
      </c>
    </row>
    <row r="1288" spans="1:4" ht="50.1" customHeight="1" x14ac:dyDescent="0.2">
      <c r="A1288" s="226">
        <v>92584</v>
      </c>
      <c r="B1288" s="223" t="s">
        <v>1461</v>
      </c>
      <c r="C1288" s="220" t="s">
        <v>206</v>
      </c>
      <c r="D1288" s="221">
        <v>537.01</v>
      </c>
    </row>
    <row r="1289" spans="1:4" ht="50.1" customHeight="1" x14ac:dyDescent="0.2">
      <c r="A1289" s="226">
        <v>92586</v>
      </c>
      <c r="B1289" s="223" t="s">
        <v>1462</v>
      </c>
      <c r="C1289" s="220" t="s">
        <v>206</v>
      </c>
      <c r="D1289" s="221">
        <v>607.61</v>
      </c>
    </row>
    <row r="1290" spans="1:4" ht="50.1" customHeight="1" x14ac:dyDescent="0.2">
      <c r="A1290" s="226">
        <v>92588</v>
      </c>
      <c r="B1290" s="223" t="s">
        <v>1463</v>
      </c>
      <c r="C1290" s="220" t="s">
        <v>206</v>
      </c>
      <c r="D1290" s="221">
        <v>772.35</v>
      </c>
    </row>
    <row r="1291" spans="1:4" ht="50.1" customHeight="1" x14ac:dyDescent="0.2">
      <c r="A1291" s="226">
        <v>92590</v>
      </c>
      <c r="B1291" s="223" t="s">
        <v>1464</v>
      </c>
      <c r="C1291" s="220" t="s">
        <v>206</v>
      </c>
      <c r="D1291" s="221">
        <v>842.95</v>
      </c>
    </row>
    <row r="1292" spans="1:4" ht="50.1" customHeight="1" x14ac:dyDescent="0.2">
      <c r="A1292" s="226">
        <v>92592</v>
      </c>
      <c r="B1292" s="223" t="s">
        <v>1465</v>
      </c>
      <c r="C1292" s="220" t="s">
        <v>206</v>
      </c>
      <c r="D1292" s="221">
        <v>956.15</v>
      </c>
    </row>
    <row r="1293" spans="1:4" ht="50.1" customHeight="1" x14ac:dyDescent="0.2">
      <c r="A1293" s="226">
        <v>92593</v>
      </c>
      <c r="B1293" s="223" t="s">
        <v>1466</v>
      </c>
      <c r="C1293" s="220" t="s">
        <v>356</v>
      </c>
      <c r="D1293" s="221">
        <v>7.23</v>
      </c>
    </row>
    <row r="1294" spans="1:4" ht="50.1" customHeight="1" x14ac:dyDescent="0.2">
      <c r="A1294" s="226">
        <v>92594</v>
      </c>
      <c r="B1294" s="223" t="s">
        <v>1467</v>
      </c>
      <c r="C1294" s="220" t="s">
        <v>206</v>
      </c>
      <c r="D1294" s="221">
        <v>1091.29</v>
      </c>
    </row>
    <row r="1295" spans="1:4" ht="50.1" customHeight="1" x14ac:dyDescent="0.2">
      <c r="A1295" s="226">
        <v>92596</v>
      </c>
      <c r="B1295" s="223" t="s">
        <v>1468</v>
      </c>
      <c r="C1295" s="220" t="s">
        <v>206</v>
      </c>
      <c r="D1295" s="221">
        <v>1232.75</v>
      </c>
    </row>
    <row r="1296" spans="1:4" ht="50.1" customHeight="1" x14ac:dyDescent="0.2">
      <c r="A1296" s="226">
        <v>92598</v>
      </c>
      <c r="B1296" s="223" t="s">
        <v>1469</v>
      </c>
      <c r="C1296" s="220" t="s">
        <v>206</v>
      </c>
      <c r="D1296" s="221">
        <v>1303.3499999999999</v>
      </c>
    </row>
    <row r="1297" spans="1:4" ht="50.1" customHeight="1" x14ac:dyDescent="0.2">
      <c r="A1297" s="226">
        <v>92600</v>
      </c>
      <c r="B1297" s="223" t="s">
        <v>1470</v>
      </c>
      <c r="C1297" s="220" t="s">
        <v>206</v>
      </c>
      <c r="D1297" s="221">
        <v>1387.72</v>
      </c>
    </row>
    <row r="1298" spans="1:4" ht="50.1" customHeight="1" x14ac:dyDescent="0.2">
      <c r="A1298" s="226">
        <v>92602</v>
      </c>
      <c r="B1298" s="223" t="s">
        <v>1471</v>
      </c>
      <c r="C1298" s="220" t="s">
        <v>206</v>
      </c>
      <c r="D1298" s="221">
        <v>466.41</v>
      </c>
    </row>
    <row r="1299" spans="1:4" ht="50.1" customHeight="1" x14ac:dyDescent="0.2">
      <c r="A1299" s="226">
        <v>92604</v>
      </c>
      <c r="B1299" s="223" t="s">
        <v>1472</v>
      </c>
      <c r="C1299" s="220" t="s">
        <v>206</v>
      </c>
      <c r="D1299" s="221">
        <v>523.25</v>
      </c>
    </row>
    <row r="1300" spans="1:4" ht="50.1" customHeight="1" x14ac:dyDescent="0.2">
      <c r="A1300" s="226">
        <v>92606</v>
      </c>
      <c r="B1300" s="223" t="s">
        <v>1473</v>
      </c>
      <c r="C1300" s="220" t="s">
        <v>206</v>
      </c>
      <c r="D1300" s="221">
        <v>593.85</v>
      </c>
    </row>
    <row r="1301" spans="1:4" ht="50.1" customHeight="1" x14ac:dyDescent="0.2">
      <c r="A1301" s="226">
        <v>92608</v>
      </c>
      <c r="B1301" s="223" t="s">
        <v>1474</v>
      </c>
      <c r="C1301" s="220" t="s">
        <v>206</v>
      </c>
      <c r="D1301" s="221">
        <v>744.82</v>
      </c>
    </row>
    <row r="1302" spans="1:4" ht="50.1" customHeight="1" x14ac:dyDescent="0.2">
      <c r="A1302" s="226">
        <v>92610</v>
      </c>
      <c r="B1302" s="223" t="s">
        <v>1475</v>
      </c>
      <c r="C1302" s="220" t="s">
        <v>206</v>
      </c>
      <c r="D1302" s="221">
        <v>815.43</v>
      </c>
    </row>
    <row r="1303" spans="1:4" ht="50.1" customHeight="1" x14ac:dyDescent="0.2">
      <c r="A1303" s="226">
        <v>92612</v>
      </c>
      <c r="B1303" s="223" t="s">
        <v>1476</v>
      </c>
      <c r="C1303" s="220" t="s">
        <v>206</v>
      </c>
      <c r="D1303" s="221">
        <v>928.63</v>
      </c>
    </row>
    <row r="1304" spans="1:4" ht="50.1" customHeight="1" x14ac:dyDescent="0.2">
      <c r="A1304" s="226">
        <v>92614</v>
      </c>
      <c r="B1304" s="223" t="s">
        <v>1477</v>
      </c>
      <c r="C1304" s="220" t="s">
        <v>206</v>
      </c>
      <c r="D1304" s="221">
        <v>1036.24</v>
      </c>
    </row>
    <row r="1305" spans="1:4" ht="50.1" customHeight="1" x14ac:dyDescent="0.2">
      <c r="A1305" s="226">
        <v>92616</v>
      </c>
      <c r="B1305" s="223" t="s">
        <v>1478</v>
      </c>
      <c r="C1305" s="220" t="s">
        <v>206</v>
      </c>
      <c r="D1305" s="221">
        <v>1191.47</v>
      </c>
    </row>
    <row r="1306" spans="1:4" ht="50.1" customHeight="1" x14ac:dyDescent="0.2">
      <c r="A1306" s="226">
        <v>92618</v>
      </c>
      <c r="B1306" s="223" t="s">
        <v>1479</v>
      </c>
      <c r="C1306" s="220" t="s">
        <v>206</v>
      </c>
      <c r="D1306" s="221">
        <v>1262.07</v>
      </c>
    </row>
    <row r="1307" spans="1:4" ht="50.1" customHeight="1" x14ac:dyDescent="0.2">
      <c r="A1307" s="226">
        <v>92620</v>
      </c>
      <c r="B1307" s="223" t="s">
        <v>1480</v>
      </c>
      <c r="C1307" s="220" t="s">
        <v>206</v>
      </c>
      <c r="D1307" s="221">
        <v>1332.67</v>
      </c>
    </row>
    <row r="1308" spans="1:4" ht="50.1" customHeight="1" x14ac:dyDescent="0.2">
      <c r="A1308" s="226">
        <v>94444</v>
      </c>
      <c r="B1308" s="223" t="s">
        <v>1481</v>
      </c>
      <c r="C1308" s="220" t="s">
        <v>433</v>
      </c>
      <c r="D1308" s="221">
        <v>653.5</v>
      </c>
    </row>
    <row r="1309" spans="1:4" ht="50.1" customHeight="1" x14ac:dyDescent="0.2">
      <c r="A1309" s="226" t="s">
        <v>1482</v>
      </c>
      <c r="B1309" s="223" t="s">
        <v>1483</v>
      </c>
      <c r="C1309" s="220" t="s">
        <v>760</v>
      </c>
      <c r="D1309" s="221">
        <v>5.44</v>
      </c>
    </row>
    <row r="1310" spans="1:4" ht="50.1" customHeight="1" x14ac:dyDescent="0.2">
      <c r="A1310" s="226" t="s">
        <v>1484</v>
      </c>
      <c r="B1310" s="223" t="s">
        <v>1485</v>
      </c>
      <c r="C1310" s="220" t="s">
        <v>125</v>
      </c>
      <c r="D1310" s="221">
        <v>25.27</v>
      </c>
    </row>
    <row r="1311" spans="1:4" ht="50.1" customHeight="1" x14ac:dyDescent="0.2">
      <c r="A1311" s="226" t="s">
        <v>1486</v>
      </c>
      <c r="B1311" s="223" t="s">
        <v>1487</v>
      </c>
      <c r="C1311" s="220" t="s">
        <v>125</v>
      </c>
      <c r="D1311" s="221">
        <v>70.94</v>
      </c>
    </row>
    <row r="1312" spans="1:4" ht="50.1" customHeight="1" x14ac:dyDescent="0.2">
      <c r="A1312" s="226" t="s">
        <v>1488</v>
      </c>
      <c r="B1312" s="223" t="s">
        <v>1489</v>
      </c>
      <c r="C1312" s="220" t="s">
        <v>125</v>
      </c>
      <c r="D1312" s="221">
        <v>29.35</v>
      </c>
    </row>
    <row r="1313" spans="1:4" ht="50.1" customHeight="1" x14ac:dyDescent="0.2">
      <c r="A1313" s="226" t="s">
        <v>1490</v>
      </c>
      <c r="B1313" s="223" t="s">
        <v>1491</v>
      </c>
      <c r="C1313" s="220" t="s">
        <v>125</v>
      </c>
      <c r="D1313" s="221">
        <v>23.84</v>
      </c>
    </row>
    <row r="1314" spans="1:4" ht="50.1" customHeight="1" x14ac:dyDescent="0.2">
      <c r="A1314" s="226" t="s">
        <v>1492</v>
      </c>
      <c r="B1314" s="223" t="s">
        <v>1493</v>
      </c>
      <c r="C1314" s="220" t="s">
        <v>433</v>
      </c>
      <c r="D1314" s="221">
        <v>5.8</v>
      </c>
    </row>
    <row r="1315" spans="1:4" ht="50.1" customHeight="1" x14ac:dyDescent="0.2">
      <c r="A1315" s="226" t="s">
        <v>1494</v>
      </c>
      <c r="B1315" s="223" t="s">
        <v>1495</v>
      </c>
      <c r="C1315" s="220" t="s">
        <v>433</v>
      </c>
      <c r="D1315" s="221">
        <v>11.39</v>
      </c>
    </row>
    <row r="1316" spans="1:4" ht="50.1" customHeight="1" x14ac:dyDescent="0.2">
      <c r="A1316" s="226" t="s">
        <v>1496</v>
      </c>
      <c r="B1316" s="223" t="s">
        <v>1497</v>
      </c>
      <c r="C1316" s="220" t="s">
        <v>1498</v>
      </c>
      <c r="D1316" s="221">
        <v>92.38</v>
      </c>
    </row>
    <row r="1317" spans="1:4" ht="50.1" customHeight="1" x14ac:dyDescent="0.2">
      <c r="A1317" s="226" t="s">
        <v>1499</v>
      </c>
      <c r="B1317" s="223" t="s">
        <v>1500</v>
      </c>
      <c r="C1317" s="220" t="s">
        <v>1498</v>
      </c>
      <c r="D1317" s="221">
        <v>124.49</v>
      </c>
    </row>
    <row r="1318" spans="1:4" ht="50.1" customHeight="1" x14ac:dyDescent="0.2">
      <c r="A1318" s="226" t="s">
        <v>1501</v>
      </c>
      <c r="B1318" s="223" t="s">
        <v>1502</v>
      </c>
      <c r="C1318" s="220" t="s">
        <v>1498</v>
      </c>
      <c r="D1318" s="221">
        <v>76.62</v>
      </c>
    </row>
    <row r="1319" spans="1:4" ht="50.1" customHeight="1" x14ac:dyDescent="0.2">
      <c r="A1319" s="226" t="s">
        <v>1503</v>
      </c>
      <c r="B1319" s="223" t="s">
        <v>1504</v>
      </c>
      <c r="C1319" s="220" t="s">
        <v>1498</v>
      </c>
      <c r="D1319" s="221">
        <v>126.92</v>
      </c>
    </row>
    <row r="1320" spans="1:4" ht="50.1" customHeight="1" x14ac:dyDescent="0.2">
      <c r="A1320" s="226" t="s">
        <v>1505</v>
      </c>
      <c r="B1320" s="223" t="s">
        <v>1506</v>
      </c>
      <c r="C1320" s="220" t="s">
        <v>433</v>
      </c>
      <c r="D1320" s="221">
        <v>43.5</v>
      </c>
    </row>
    <row r="1321" spans="1:4" ht="50.1" customHeight="1" x14ac:dyDescent="0.2">
      <c r="A1321" s="226" t="s">
        <v>1507</v>
      </c>
      <c r="B1321" s="223" t="s">
        <v>1508</v>
      </c>
      <c r="C1321" s="220" t="s">
        <v>125</v>
      </c>
      <c r="D1321" s="221">
        <v>69.89</v>
      </c>
    </row>
    <row r="1322" spans="1:4" ht="50.1" customHeight="1" x14ac:dyDescent="0.2">
      <c r="A1322" s="226" t="s">
        <v>1509</v>
      </c>
      <c r="B1322" s="223" t="s">
        <v>1510</v>
      </c>
      <c r="C1322" s="220" t="s">
        <v>125</v>
      </c>
      <c r="D1322" s="221">
        <v>49.29</v>
      </c>
    </row>
    <row r="1323" spans="1:4" ht="50.1" customHeight="1" x14ac:dyDescent="0.2">
      <c r="A1323" s="226" t="s">
        <v>1511</v>
      </c>
      <c r="B1323" s="223" t="s">
        <v>1512</v>
      </c>
      <c r="C1323" s="220" t="s">
        <v>125</v>
      </c>
      <c r="D1323" s="221">
        <v>68.62</v>
      </c>
    </row>
    <row r="1324" spans="1:4" ht="50.1" customHeight="1" x14ac:dyDescent="0.2">
      <c r="A1324" s="226" t="s">
        <v>1513</v>
      </c>
      <c r="B1324" s="223" t="s">
        <v>1514</v>
      </c>
      <c r="C1324" s="220" t="s">
        <v>125</v>
      </c>
      <c r="D1324" s="221">
        <v>44.21</v>
      </c>
    </row>
    <row r="1325" spans="1:4" ht="50.1" customHeight="1" x14ac:dyDescent="0.2">
      <c r="A1325" s="226">
        <v>83651</v>
      </c>
      <c r="B1325" s="223" t="s">
        <v>1515</v>
      </c>
      <c r="C1325" s="220" t="s">
        <v>125</v>
      </c>
      <c r="D1325" s="221">
        <v>29.47</v>
      </c>
    </row>
    <row r="1326" spans="1:4" ht="50.1" customHeight="1" x14ac:dyDescent="0.2">
      <c r="A1326" s="226">
        <v>83656</v>
      </c>
      <c r="B1326" s="223" t="s">
        <v>1516</v>
      </c>
      <c r="C1326" s="220" t="s">
        <v>433</v>
      </c>
      <c r="D1326" s="221">
        <v>44.75</v>
      </c>
    </row>
    <row r="1327" spans="1:4" ht="50.1" customHeight="1" x14ac:dyDescent="0.2">
      <c r="A1327" s="226">
        <v>83658</v>
      </c>
      <c r="B1327" s="223" t="s">
        <v>1517</v>
      </c>
      <c r="C1327" s="220" t="s">
        <v>125</v>
      </c>
      <c r="D1327" s="221">
        <v>154.65</v>
      </c>
    </row>
    <row r="1328" spans="1:4" ht="50.1" customHeight="1" x14ac:dyDescent="0.2">
      <c r="A1328" s="226">
        <v>83661</v>
      </c>
      <c r="B1328" s="223" t="s">
        <v>1518</v>
      </c>
      <c r="C1328" s="220" t="s">
        <v>125</v>
      </c>
      <c r="D1328" s="221">
        <v>104.33</v>
      </c>
    </row>
    <row r="1329" spans="1:4" ht="50.1" customHeight="1" x14ac:dyDescent="0.2">
      <c r="A1329" s="226">
        <v>83662</v>
      </c>
      <c r="B1329" s="223" t="s">
        <v>1519</v>
      </c>
      <c r="C1329" s="220" t="s">
        <v>1498</v>
      </c>
      <c r="D1329" s="221">
        <v>112.56</v>
      </c>
    </row>
    <row r="1330" spans="1:4" ht="50.1" customHeight="1" x14ac:dyDescent="0.2">
      <c r="A1330" s="226">
        <v>83664</v>
      </c>
      <c r="B1330" s="223" t="s">
        <v>1520</v>
      </c>
      <c r="C1330" s="220" t="s">
        <v>125</v>
      </c>
      <c r="D1330" s="221">
        <v>62.77</v>
      </c>
    </row>
    <row r="1331" spans="1:4" ht="50.1" customHeight="1" x14ac:dyDescent="0.2">
      <c r="A1331" s="226">
        <v>83665</v>
      </c>
      <c r="B1331" s="223" t="s">
        <v>1521</v>
      </c>
      <c r="C1331" s="220" t="s">
        <v>433</v>
      </c>
      <c r="D1331" s="221">
        <v>7.51</v>
      </c>
    </row>
    <row r="1332" spans="1:4" ht="50.1" customHeight="1" x14ac:dyDescent="0.2">
      <c r="A1332" s="226">
        <v>83667</v>
      </c>
      <c r="B1332" s="223" t="s">
        <v>1522</v>
      </c>
      <c r="C1332" s="220" t="s">
        <v>1498</v>
      </c>
      <c r="D1332" s="221">
        <v>101.5</v>
      </c>
    </row>
    <row r="1333" spans="1:4" ht="50.1" customHeight="1" x14ac:dyDescent="0.2">
      <c r="A1333" s="226">
        <v>83668</v>
      </c>
      <c r="B1333" s="223" t="s">
        <v>1523</v>
      </c>
      <c r="C1333" s="220" t="s">
        <v>1498</v>
      </c>
      <c r="D1333" s="221">
        <v>126.25</v>
      </c>
    </row>
    <row r="1334" spans="1:4" ht="50.1" customHeight="1" x14ac:dyDescent="0.2">
      <c r="A1334" s="226">
        <v>83669</v>
      </c>
      <c r="B1334" s="223" t="s">
        <v>1524</v>
      </c>
      <c r="C1334" s="220" t="s">
        <v>433</v>
      </c>
      <c r="D1334" s="221">
        <v>8.94</v>
      </c>
    </row>
    <row r="1335" spans="1:4" ht="50.1" customHeight="1" x14ac:dyDescent="0.2">
      <c r="A1335" s="226">
        <v>83670</v>
      </c>
      <c r="B1335" s="223" t="s">
        <v>1525</v>
      </c>
      <c r="C1335" s="220" t="s">
        <v>125</v>
      </c>
      <c r="D1335" s="221">
        <v>41.71</v>
      </c>
    </row>
    <row r="1336" spans="1:4" ht="50.1" customHeight="1" x14ac:dyDescent="0.2">
      <c r="A1336" s="226">
        <v>83671</v>
      </c>
      <c r="B1336" s="223" t="s">
        <v>1526</v>
      </c>
      <c r="C1336" s="220" t="s">
        <v>125</v>
      </c>
      <c r="D1336" s="221">
        <v>44.77</v>
      </c>
    </row>
    <row r="1337" spans="1:4" ht="50.1" customHeight="1" x14ac:dyDescent="0.2">
      <c r="A1337" s="226">
        <v>83675</v>
      </c>
      <c r="B1337" s="223" t="s">
        <v>1527</v>
      </c>
      <c r="C1337" s="220" t="s">
        <v>125</v>
      </c>
      <c r="D1337" s="221">
        <v>78</v>
      </c>
    </row>
    <row r="1338" spans="1:4" ht="50.1" customHeight="1" x14ac:dyDescent="0.2">
      <c r="A1338" s="226">
        <v>83676</v>
      </c>
      <c r="B1338" s="223" t="s">
        <v>1528</v>
      </c>
      <c r="C1338" s="220" t="s">
        <v>125</v>
      </c>
      <c r="D1338" s="221">
        <v>96</v>
      </c>
    </row>
    <row r="1339" spans="1:4" ht="50.1" customHeight="1" x14ac:dyDescent="0.2">
      <c r="A1339" s="226">
        <v>83677</v>
      </c>
      <c r="B1339" s="223" t="s">
        <v>1529</v>
      </c>
      <c r="C1339" s="220" t="s">
        <v>125</v>
      </c>
      <c r="D1339" s="221">
        <v>120.42</v>
      </c>
    </row>
    <row r="1340" spans="1:4" ht="50.1" customHeight="1" x14ac:dyDescent="0.2">
      <c r="A1340" s="226">
        <v>83678</v>
      </c>
      <c r="B1340" s="223" t="s">
        <v>1530</v>
      </c>
      <c r="C1340" s="220" t="s">
        <v>125</v>
      </c>
      <c r="D1340" s="221">
        <v>155.29</v>
      </c>
    </row>
    <row r="1341" spans="1:4" ht="50.1" customHeight="1" x14ac:dyDescent="0.2">
      <c r="A1341" s="226">
        <v>83679</v>
      </c>
      <c r="B1341" s="223" t="s">
        <v>1531</v>
      </c>
      <c r="C1341" s="220" t="s">
        <v>125</v>
      </c>
      <c r="D1341" s="221">
        <v>12.56</v>
      </c>
    </row>
    <row r="1342" spans="1:4" ht="50.1" customHeight="1" x14ac:dyDescent="0.2">
      <c r="A1342" s="226">
        <v>83680</v>
      </c>
      <c r="B1342" s="223" t="s">
        <v>1532</v>
      </c>
      <c r="C1342" s="220" t="s">
        <v>125</v>
      </c>
      <c r="D1342" s="221">
        <v>14.71</v>
      </c>
    </row>
    <row r="1343" spans="1:4" ht="50.1" customHeight="1" x14ac:dyDescent="0.2">
      <c r="A1343" s="226">
        <v>83681</v>
      </c>
      <c r="B1343" s="223" t="s">
        <v>1533</v>
      </c>
      <c r="C1343" s="220" t="s">
        <v>125</v>
      </c>
      <c r="D1343" s="221">
        <v>15.94</v>
      </c>
    </row>
    <row r="1344" spans="1:4" ht="50.1" customHeight="1" x14ac:dyDescent="0.2">
      <c r="A1344" s="226">
        <v>83682</v>
      </c>
      <c r="B1344" s="223" t="s">
        <v>1534</v>
      </c>
      <c r="C1344" s="220" t="s">
        <v>1498</v>
      </c>
      <c r="D1344" s="221">
        <v>126.92</v>
      </c>
    </row>
    <row r="1345" spans="1:4" ht="50.1" customHeight="1" x14ac:dyDescent="0.2">
      <c r="A1345" s="226">
        <v>83683</v>
      </c>
      <c r="B1345" s="223" t="s">
        <v>1535</v>
      </c>
      <c r="C1345" s="220" t="s">
        <v>1498</v>
      </c>
      <c r="D1345" s="221">
        <v>137.01</v>
      </c>
    </row>
    <row r="1346" spans="1:4" ht="50.1" customHeight="1" x14ac:dyDescent="0.2">
      <c r="A1346" s="226">
        <v>83729</v>
      </c>
      <c r="B1346" s="223" t="s">
        <v>1536</v>
      </c>
      <c r="C1346" s="220" t="s">
        <v>433</v>
      </c>
      <c r="D1346" s="221">
        <v>17.57</v>
      </c>
    </row>
    <row r="1347" spans="1:4" ht="50.1" customHeight="1" x14ac:dyDescent="0.2">
      <c r="A1347" s="226">
        <v>83739</v>
      </c>
      <c r="B1347" s="223" t="s">
        <v>1537</v>
      </c>
      <c r="C1347" s="220" t="s">
        <v>433</v>
      </c>
      <c r="D1347" s="221">
        <v>6.1</v>
      </c>
    </row>
    <row r="1348" spans="1:4" ht="50.1" customHeight="1" x14ac:dyDescent="0.2">
      <c r="A1348" s="226">
        <v>6454</v>
      </c>
      <c r="B1348" s="223" t="s">
        <v>1538</v>
      </c>
      <c r="C1348" s="220" t="s">
        <v>1498</v>
      </c>
      <c r="D1348" s="221">
        <v>177.97</v>
      </c>
    </row>
    <row r="1349" spans="1:4" ht="50.1" customHeight="1" x14ac:dyDescent="0.2">
      <c r="A1349" s="226">
        <v>73611</v>
      </c>
      <c r="B1349" s="223" t="s">
        <v>1539</v>
      </c>
      <c r="C1349" s="220" t="s">
        <v>1498</v>
      </c>
      <c r="D1349" s="221">
        <v>362.82</v>
      </c>
    </row>
    <row r="1350" spans="1:4" ht="50.1" customHeight="1" x14ac:dyDescent="0.2">
      <c r="A1350" s="226">
        <v>73697</v>
      </c>
      <c r="B1350" s="223" t="s">
        <v>1540</v>
      </c>
      <c r="C1350" s="220" t="s">
        <v>1498</v>
      </c>
      <c r="D1350" s="221">
        <v>179.82</v>
      </c>
    </row>
    <row r="1351" spans="1:4" ht="50.1" customHeight="1" x14ac:dyDescent="0.2">
      <c r="A1351" s="226">
        <v>73698</v>
      </c>
      <c r="B1351" s="223" t="s">
        <v>1541</v>
      </c>
      <c r="C1351" s="220" t="s">
        <v>1498</v>
      </c>
      <c r="D1351" s="221">
        <v>227</v>
      </c>
    </row>
    <row r="1352" spans="1:4" ht="50.1" customHeight="1" x14ac:dyDescent="0.2">
      <c r="A1352" s="226" t="s">
        <v>1542</v>
      </c>
      <c r="B1352" s="223" t="s">
        <v>1543</v>
      </c>
      <c r="C1352" s="220" t="s">
        <v>433</v>
      </c>
      <c r="D1352" s="221">
        <v>110.22</v>
      </c>
    </row>
    <row r="1353" spans="1:4" ht="50.1" customHeight="1" x14ac:dyDescent="0.2">
      <c r="A1353" s="226" t="s">
        <v>1544</v>
      </c>
      <c r="B1353" s="223" t="s">
        <v>1545</v>
      </c>
      <c r="C1353" s="220" t="s">
        <v>433</v>
      </c>
      <c r="D1353" s="221">
        <v>277.64999999999998</v>
      </c>
    </row>
    <row r="1354" spans="1:4" ht="50.1" customHeight="1" x14ac:dyDescent="0.2">
      <c r="A1354" s="226">
        <v>92743</v>
      </c>
      <c r="B1354" s="223" t="s">
        <v>1546</v>
      </c>
      <c r="C1354" s="220" t="s">
        <v>1498</v>
      </c>
      <c r="D1354" s="221">
        <v>486.4</v>
      </c>
    </row>
    <row r="1355" spans="1:4" ht="50.1" customHeight="1" x14ac:dyDescent="0.2">
      <c r="A1355" s="226">
        <v>92744</v>
      </c>
      <c r="B1355" s="223" t="s">
        <v>1547</v>
      </c>
      <c r="C1355" s="220" t="s">
        <v>1498</v>
      </c>
      <c r="D1355" s="221">
        <v>468.4</v>
      </c>
    </row>
    <row r="1356" spans="1:4" ht="50.1" customHeight="1" x14ac:dyDescent="0.2">
      <c r="A1356" s="226">
        <v>92745</v>
      </c>
      <c r="B1356" s="223" t="s">
        <v>1548</v>
      </c>
      <c r="C1356" s="220" t="s">
        <v>1498</v>
      </c>
      <c r="D1356" s="221">
        <v>595.86</v>
      </c>
    </row>
    <row r="1357" spans="1:4" ht="50.1" customHeight="1" x14ac:dyDescent="0.2">
      <c r="A1357" s="226">
        <v>92746</v>
      </c>
      <c r="B1357" s="223" t="s">
        <v>1549</v>
      </c>
      <c r="C1357" s="220" t="s">
        <v>1498</v>
      </c>
      <c r="D1357" s="221">
        <v>549.34</v>
      </c>
    </row>
    <row r="1358" spans="1:4" ht="50.1" customHeight="1" x14ac:dyDescent="0.2">
      <c r="A1358" s="226">
        <v>92747</v>
      </c>
      <c r="B1358" s="223" t="s">
        <v>1550</v>
      </c>
      <c r="C1358" s="220" t="s">
        <v>1498</v>
      </c>
      <c r="D1358" s="221">
        <v>658.16</v>
      </c>
    </row>
    <row r="1359" spans="1:4" ht="50.1" customHeight="1" x14ac:dyDescent="0.2">
      <c r="A1359" s="226">
        <v>92748</v>
      </c>
      <c r="B1359" s="223" t="s">
        <v>1551</v>
      </c>
      <c r="C1359" s="220" t="s">
        <v>1498</v>
      </c>
      <c r="D1359" s="221">
        <v>595.71</v>
      </c>
    </row>
    <row r="1360" spans="1:4" ht="50.1" customHeight="1" x14ac:dyDescent="0.2">
      <c r="A1360" s="226">
        <v>92749</v>
      </c>
      <c r="B1360" s="223" t="s">
        <v>1552</v>
      </c>
      <c r="C1360" s="220" t="s">
        <v>1498</v>
      </c>
      <c r="D1360" s="221">
        <v>682.48</v>
      </c>
    </row>
    <row r="1361" spans="1:4" ht="50.1" customHeight="1" x14ac:dyDescent="0.2">
      <c r="A1361" s="226">
        <v>92750</v>
      </c>
      <c r="B1361" s="223" t="s">
        <v>1553</v>
      </c>
      <c r="C1361" s="220" t="s">
        <v>1498</v>
      </c>
      <c r="D1361" s="221">
        <v>1151.31</v>
      </c>
    </row>
    <row r="1362" spans="1:4" ht="50.1" customHeight="1" x14ac:dyDescent="0.2">
      <c r="A1362" s="226">
        <v>92751</v>
      </c>
      <c r="B1362" s="223" t="s">
        <v>1554</v>
      </c>
      <c r="C1362" s="220" t="s">
        <v>1498</v>
      </c>
      <c r="D1362" s="221">
        <v>1423.78</v>
      </c>
    </row>
    <row r="1363" spans="1:4" ht="50.1" customHeight="1" x14ac:dyDescent="0.2">
      <c r="A1363" s="226">
        <v>92752</v>
      </c>
      <c r="B1363" s="223" t="s">
        <v>1555</v>
      </c>
      <c r="C1363" s="220" t="s">
        <v>1498</v>
      </c>
      <c r="D1363" s="221">
        <v>1695.18</v>
      </c>
    </row>
    <row r="1364" spans="1:4" ht="50.1" customHeight="1" x14ac:dyDescent="0.2">
      <c r="A1364" s="226">
        <v>92753</v>
      </c>
      <c r="B1364" s="223" t="s">
        <v>1556</v>
      </c>
      <c r="C1364" s="220" t="s">
        <v>1498</v>
      </c>
      <c r="D1364" s="221">
        <v>435.42</v>
      </c>
    </row>
    <row r="1365" spans="1:4" ht="50.1" customHeight="1" x14ac:dyDescent="0.2">
      <c r="A1365" s="226">
        <v>92754</v>
      </c>
      <c r="B1365" s="223" t="s">
        <v>1557</v>
      </c>
      <c r="C1365" s="220" t="s">
        <v>1498</v>
      </c>
      <c r="D1365" s="221">
        <v>398.31</v>
      </c>
    </row>
    <row r="1366" spans="1:4" ht="50.1" customHeight="1" x14ac:dyDescent="0.2">
      <c r="A1366" s="226">
        <v>92755</v>
      </c>
      <c r="B1366" s="223" t="s">
        <v>1558</v>
      </c>
      <c r="C1366" s="220" t="s">
        <v>433</v>
      </c>
      <c r="D1366" s="221">
        <v>171.84</v>
      </c>
    </row>
    <row r="1367" spans="1:4" ht="50.1" customHeight="1" x14ac:dyDescent="0.2">
      <c r="A1367" s="226">
        <v>92756</v>
      </c>
      <c r="B1367" s="223" t="s">
        <v>1559</v>
      </c>
      <c r="C1367" s="220" t="s">
        <v>433</v>
      </c>
      <c r="D1367" s="221">
        <v>196.2</v>
      </c>
    </row>
    <row r="1368" spans="1:4" ht="50.1" customHeight="1" x14ac:dyDescent="0.2">
      <c r="A1368" s="226">
        <v>92757</v>
      </c>
      <c r="B1368" s="223" t="s">
        <v>1560</v>
      </c>
      <c r="C1368" s="220" t="s">
        <v>433</v>
      </c>
      <c r="D1368" s="221">
        <v>225.72</v>
      </c>
    </row>
    <row r="1369" spans="1:4" ht="50.1" customHeight="1" x14ac:dyDescent="0.2">
      <c r="A1369" s="226">
        <v>92758</v>
      </c>
      <c r="B1369" s="223" t="s">
        <v>1561</v>
      </c>
      <c r="C1369" s="220" t="s">
        <v>1498</v>
      </c>
      <c r="D1369" s="221">
        <v>544.58000000000004</v>
      </c>
    </row>
    <row r="1370" spans="1:4" ht="50.1" customHeight="1" x14ac:dyDescent="0.2">
      <c r="A1370" s="226" t="s">
        <v>1562</v>
      </c>
      <c r="B1370" s="223" t="s">
        <v>1563</v>
      </c>
      <c r="C1370" s="220" t="s">
        <v>1498</v>
      </c>
      <c r="D1370" s="221">
        <v>331.36</v>
      </c>
    </row>
    <row r="1371" spans="1:4" ht="50.1" customHeight="1" x14ac:dyDescent="0.2">
      <c r="A1371" s="226" t="s">
        <v>1564</v>
      </c>
      <c r="B1371" s="223" t="s">
        <v>1565</v>
      </c>
      <c r="C1371" s="220" t="s">
        <v>1498</v>
      </c>
      <c r="D1371" s="221">
        <v>481.8</v>
      </c>
    </row>
    <row r="1372" spans="1:4" ht="50.1" customHeight="1" x14ac:dyDescent="0.2">
      <c r="A1372" s="226" t="s">
        <v>1566</v>
      </c>
      <c r="B1372" s="223" t="s">
        <v>1567</v>
      </c>
      <c r="C1372" s="220" t="s">
        <v>1498</v>
      </c>
      <c r="D1372" s="221">
        <v>391.21</v>
      </c>
    </row>
    <row r="1373" spans="1:4" ht="50.1" customHeight="1" x14ac:dyDescent="0.2">
      <c r="A1373" s="226" t="s">
        <v>1568</v>
      </c>
      <c r="B1373" s="223" t="s">
        <v>1569</v>
      </c>
      <c r="C1373" s="220" t="s">
        <v>1498</v>
      </c>
      <c r="D1373" s="221">
        <v>276.89999999999998</v>
      </c>
    </row>
    <row r="1374" spans="1:4" ht="50.1" customHeight="1" x14ac:dyDescent="0.2">
      <c r="A1374" s="226" t="s">
        <v>1570</v>
      </c>
      <c r="B1374" s="223" t="s">
        <v>1571</v>
      </c>
      <c r="C1374" s="220" t="s">
        <v>1498</v>
      </c>
      <c r="D1374" s="221">
        <v>108.5</v>
      </c>
    </row>
    <row r="1375" spans="1:4" ht="50.1" customHeight="1" x14ac:dyDescent="0.2">
      <c r="A1375" s="226">
        <v>91069</v>
      </c>
      <c r="B1375" s="223" t="s">
        <v>1572</v>
      </c>
      <c r="C1375" s="220" t="s">
        <v>433</v>
      </c>
      <c r="D1375" s="221">
        <v>80.319999999999993</v>
      </c>
    </row>
    <row r="1376" spans="1:4" ht="50.1" customHeight="1" x14ac:dyDescent="0.2">
      <c r="A1376" s="226">
        <v>91070</v>
      </c>
      <c r="B1376" s="223" t="s">
        <v>1573</v>
      </c>
      <c r="C1376" s="220" t="s">
        <v>433</v>
      </c>
      <c r="D1376" s="221">
        <v>89.1</v>
      </c>
    </row>
    <row r="1377" spans="1:4" ht="50.1" customHeight="1" x14ac:dyDescent="0.2">
      <c r="A1377" s="226">
        <v>91071</v>
      </c>
      <c r="B1377" s="223" t="s">
        <v>1574</v>
      </c>
      <c r="C1377" s="220" t="s">
        <v>433</v>
      </c>
      <c r="D1377" s="221">
        <v>113.29</v>
      </c>
    </row>
    <row r="1378" spans="1:4" ht="50.1" customHeight="1" x14ac:dyDescent="0.2">
      <c r="A1378" s="226">
        <v>91072</v>
      </c>
      <c r="B1378" s="223" t="s">
        <v>1575</v>
      </c>
      <c r="C1378" s="220" t="s">
        <v>433</v>
      </c>
      <c r="D1378" s="221">
        <v>121.99</v>
      </c>
    </row>
    <row r="1379" spans="1:4" ht="50.1" customHeight="1" x14ac:dyDescent="0.2">
      <c r="A1379" s="226">
        <v>91073</v>
      </c>
      <c r="B1379" s="223" t="s">
        <v>1576</v>
      </c>
      <c r="C1379" s="220" t="s">
        <v>433</v>
      </c>
      <c r="D1379" s="221">
        <v>92.83</v>
      </c>
    </row>
    <row r="1380" spans="1:4" ht="50.1" customHeight="1" x14ac:dyDescent="0.2">
      <c r="A1380" s="226">
        <v>91074</v>
      </c>
      <c r="B1380" s="223" t="s">
        <v>1577</v>
      </c>
      <c r="C1380" s="220" t="s">
        <v>433</v>
      </c>
      <c r="D1380" s="221">
        <v>102.9</v>
      </c>
    </row>
    <row r="1381" spans="1:4" ht="50.1" customHeight="1" x14ac:dyDescent="0.2">
      <c r="A1381" s="226">
        <v>91075</v>
      </c>
      <c r="B1381" s="223" t="s">
        <v>1578</v>
      </c>
      <c r="C1381" s="220" t="s">
        <v>433</v>
      </c>
      <c r="D1381" s="221">
        <v>127.92</v>
      </c>
    </row>
    <row r="1382" spans="1:4" ht="50.1" customHeight="1" x14ac:dyDescent="0.2">
      <c r="A1382" s="226">
        <v>91076</v>
      </c>
      <c r="B1382" s="223" t="s">
        <v>1579</v>
      </c>
      <c r="C1382" s="220" t="s">
        <v>433</v>
      </c>
      <c r="D1382" s="221">
        <v>137.91999999999999</v>
      </c>
    </row>
    <row r="1383" spans="1:4" ht="50.1" customHeight="1" x14ac:dyDescent="0.2">
      <c r="A1383" s="226">
        <v>91077</v>
      </c>
      <c r="B1383" s="223" t="s">
        <v>1580</v>
      </c>
      <c r="C1383" s="220" t="s">
        <v>433</v>
      </c>
      <c r="D1383" s="221">
        <v>116.3</v>
      </c>
    </row>
    <row r="1384" spans="1:4" ht="50.1" customHeight="1" x14ac:dyDescent="0.2">
      <c r="A1384" s="226">
        <v>91078</v>
      </c>
      <c r="B1384" s="223" t="s">
        <v>1581</v>
      </c>
      <c r="C1384" s="220" t="s">
        <v>433</v>
      </c>
      <c r="D1384" s="221">
        <v>137.25</v>
      </c>
    </row>
    <row r="1385" spans="1:4" ht="50.1" customHeight="1" x14ac:dyDescent="0.2">
      <c r="A1385" s="226">
        <v>91079</v>
      </c>
      <c r="B1385" s="223" t="s">
        <v>1582</v>
      </c>
      <c r="C1385" s="220" t="s">
        <v>433</v>
      </c>
      <c r="D1385" s="221">
        <v>120.62</v>
      </c>
    </row>
    <row r="1386" spans="1:4" ht="50.1" customHeight="1" x14ac:dyDescent="0.2">
      <c r="A1386" s="226">
        <v>91080</v>
      </c>
      <c r="B1386" s="223" t="s">
        <v>1583</v>
      </c>
      <c r="C1386" s="220" t="s">
        <v>433</v>
      </c>
      <c r="D1386" s="221">
        <v>141.38999999999999</v>
      </c>
    </row>
    <row r="1387" spans="1:4" ht="50.1" customHeight="1" x14ac:dyDescent="0.2">
      <c r="A1387" s="226">
        <v>91081</v>
      </c>
      <c r="B1387" s="223" t="s">
        <v>1584</v>
      </c>
      <c r="C1387" s="220" t="s">
        <v>433</v>
      </c>
      <c r="D1387" s="221">
        <v>130.12</v>
      </c>
    </row>
    <row r="1388" spans="1:4" ht="50.1" customHeight="1" x14ac:dyDescent="0.2">
      <c r="A1388" s="226">
        <v>91082</v>
      </c>
      <c r="B1388" s="223" t="s">
        <v>1585</v>
      </c>
      <c r="C1388" s="220" t="s">
        <v>433</v>
      </c>
      <c r="D1388" s="221">
        <v>152.22</v>
      </c>
    </row>
    <row r="1389" spans="1:4" ht="50.1" customHeight="1" x14ac:dyDescent="0.2">
      <c r="A1389" s="226">
        <v>91083</v>
      </c>
      <c r="B1389" s="223" t="s">
        <v>1586</v>
      </c>
      <c r="C1389" s="220" t="s">
        <v>433</v>
      </c>
      <c r="D1389" s="221">
        <v>137.75</v>
      </c>
    </row>
    <row r="1390" spans="1:4" ht="50.1" customHeight="1" x14ac:dyDescent="0.2">
      <c r="A1390" s="226">
        <v>91084</v>
      </c>
      <c r="B1390" s="223" t="s">
        <v>1587</v>
      </c>
      <c r="C1390" s="220" t="s">
        <v>433</v>
      </c>
      <c r="D1390" s="221">
        <v>159.56</v>
      </c>
    </row>
    <row r="1391" spans="1:4" ht="50.1" customHeight="1" x14ac:dyDescent="0.2">
      <c r="A1391" s="226">
        <v>91086</v>
      </c>
      <c r="B1391" s="223" t="s">
        <v>1588</v>
      </c>
      <c r="C1391" s="220" t="s">
        <v>433</v>
      </c>
      <c r="D1391" s="221">
        <v>89.27</v>
      </c>
    </row>
    <row r="1392" spans="1:4" ht="50.1" customHeight="1" x14ac:dyDescent="0.2">
      <c r="A1392" s="226">
        <v>91087</v>
      </c>
      <c r="B1392" s="223" t="s">
        <v>1589</v>
      </c>
      <c r="C1392" s="220" t="s">
        <v>433</v>
      </c>
      <c r="D1392" s="221">
        <v>98.3</v>
      </c>
    </row>
    <row r="1393" spans="1:4" ht="50.1" customHeight="1" x14ac:dyDescent="0.2">
      <c r="A1393" s="226">
        <v>91088</v>
      </c>
      <c r="B1393" s="223" t="s">
        <v>1590</v>
      </c>
      <c r="C1393" s="220" t="s">
        <v>433</v>
      </c>
      <c r="D1393" s="221">
        <v>123.21</v>
      </c>
    </row>
    <row r="1394" spans="1:4" ht="50.1" customHeight="1" x14ac:dyDescent="0.2">
      <c r="A1394" s="226">
        <v>91089</v>
      </c>
      <c r="B1394" s="223" t="s">
        <v>1591</v>
      </c>
      <c r="C1394" s="220" t="s">
        <v>433</v>
      </c>
      <c r="D1394" s="221">
        <v>132.34</v>
      </c>
    </row>
    <row r="1395" spans="1:4" ht="50.1" customHeight="1" x14ac:dyDescent="0.2">
      <c r="A1395" s="226">
        <v>91090</v>
      </c>
      <c r="B1395" s="223" t="s">
        <v>1592</v>
      </c>
      <c r="C1395" s="220" t="s">
        <v>433</v>
      </c>
      <c r="D1395" s="221">
        <v>100.23</v>
      </c>
    </row>
    <row r="1396" spans="1:4" ht="50.1" customHeight="1" x14ac:dyDescent="0.2">
      <c r="A1396" s="226">
        <v>91091</v>
      </c>
      <c r="B1396" s="223" t="s">
        <v>1593</v>
      </c>
      <c r="C1396" s="220" t="s">
        <v>433</v>
      </c>
      <c r="D1396" s="221">
        <v>110.72</v>
      </c>
    </row>
    <row r="1397" spans="1:4" ht="50.1" customHeight="1" x14ac:dyDescent="0.2">
      <c r="A1397" s="226">
        <v>91092</v>
      </c>
      <c r="B1397" s="223" t="s">
        <v>1594</v>
      </c>
      <c r="C1397" s="220" t="s">
        <v>433</v>
      </c>
      <c r="D1397" s="221">
        <v>135.9</v>
      </c>
    </row>
    <row r="1398" spans="1:4" ht="50.1" customHeight="1" x14ac:dyDescent="0.2">
      <c r="A1398" s="226">
        <v>91093</v>
      </c>
      <c r="B1398" s="223" t="s">
        <v>1595</v>
      </c>
      <c r="C1398" s="220" t="s">
        <v>433</v>
      </c>
      <c r="D1398" s="221">
        <v>146.61000000000001</v>
      </c>
    </row>
    <row r="1399" spans="1:4" ht="50.1" customHeight="1" x14ac:dyDescent="0.2">
      <c r="A1399" s="226">
        <v>91094</v>
      </c>
      <c r="B1399" s="223" t="s">
        <v>1596</v>
      </c>
      <c r="C1399" s="220" t="s">
        <v>433</v>
      </c>
      <c r="D1399" s="221">
        <v>121.81</v>
      </c>
    </row>
    <row r="1400" spans="1:4" ht="50.1" customHeight="1" x14ac:dyDescent="0.2">
      <c r="A1400" s="226">
        <v>91095</v>
      </c>
      <c r="B1400" s="223" t="s">
        <v>1597</v>
      </c>
      <c r="C1400" s="220" t="s">
        <v>433</v>
      </c>
      <c r="D1400" s="221">
        <v>143.09</v>
      </c>
    </row>
    <row r="1401" spans="1:4" ht="50.1" customHeight="1" x14ac:dyDescent="0.2">
      <c r="A1401" s="226">
        <v>91096</v>
      </c>
      <c r="B1401" s="223" t="s">
        <v>1598</v>
      </c>
      <c r="C1401" s="220" t="s">
        <v>433</v>
      </c>
      <c r="D1401" s="221">
        <v>123.6</v>
      </c>
    </row>
    <row r="1402" spans="1:4" ht="50.1" customHeight="1" x14ac:dyDescent="0.2">
      <c r="A1402" s="226">
        <v>91097</v>
      </c>
      <c r="B1402" s="223" t="s">
        <v>1599</v>
      </c>
      <c r="C1402" s="220" t="s">
        <v>433</v>
      </c>
      <c r="D1402" s="221">
        <v>144.69</v>
      </c>
    </row>
    <row r="1403" spans="1:4" ht="50.1" customHeight="1" x14ac:dyDescent="0.2">
      <c r="A1403" s="226">
        <v>91098</v>
      </c>
      <c r="B1403" s="223" t="s">
        <v>1600</v>
      </c>
      <c r="C1403" s="220" t="s">
        <v>433</v>
      </c>
      <c r="D1403" s="221">
        <v>135.59</v>
      </c>
    </row>
    <row r="1404" spans="1:4" ht="50.1" customHeight="1" x14ac:dyDescent="0.2">
      <c r="A1404" s="226">
        <v>91099</v>
      </c>
      <c r="B1404" s="223" t="s">
        <v>1601</v>
      </c>
      <c r="C1404" s="220" t="s">
        <v>433</v>
      </c>
      <c r="D1404" s="221">
        <v>158.1</v>
      </c>
    </row>
    <row r="1405" spans="1:4" ht="50.1" customHeight="1" x14ac:dyDescent="0.2">
      <c r="A1405" s="226">
        <v>91100</v>
      </c>
      <c r="B1405" s="223" t="s">
        <v>1602</v>
      </c>
      <c r="C1405" s="220" t="s">
        <v>433</v>
      </c>
      <c r="D1405" s="221">
        <v>141.29</v>
      </c>
    </row>
    <row r="1406" spans="1:4" ht="50.1" customHeight="1" x14ac:dyDescent="0.2">
      <c r="A1406" s="226">
        <v>91101</v>
      </c>
      <c r="B1406" s="223" t="s">
        <v>1603</v>
      </c>
      <c r="C1406" s="220" t="s">
        <v>433</v>
      </c>
      <c r="D1406" s="221">
        <v>163.63</v>
      </c>
    </row>
    <row r="1407" spans="1:4" ht="50.1" customHeight="1" x14ac:dyDescent="0.2">
      <c r="A1407" s="226">
        <v>93952</v>
      </c>
      <c r="B1407" s="223" t="s">
        <v>1604</v>
      </c>
      <c r="C1407" s="220" t="s">
        <v>125</v>
      </c>
      <c r="D1407" s="221">
        <v>155.22</v>
      </c>
    </row>
    <row r="1408" spans="1:4" ht="50.1" customHeight="1" x14ac:dyDescent="0.2">
      <c r="A1408" s="226">
        <v>93953</v>
      </c>
      <c r="B1408" s="223" t="s">
        <v>1605</v>
      </c>
      <c r="C1408" s="220" t="s">
        <v>125</v>
      </c>
      <c r="D1408" s="221">
        <v>143.44</v>
      </c>
    </row>
    <row r="1409" spans="1:4" ht="50.1" customHeight="1" x14ac:dyDescent="0.2">
      <c r="A1409" s="226">
        <v>93954</v>
      </c>
      <c r="B1409" s="223" t="s">
        <v>1606</v>
      </c>
      <c r="C1409" s="220" t="s">
        <v>125</v>
      </c>
      <c r="D1409" s="221">
        <v>136.44</v>
      </c>
    </row>
    <row r="1410" spans="1:4" ht="50.1" customHeight="1" x14ac:dyDescent="0.2">
      <c r="A1410" s="226">
        <v>93955</v>
      </c>
      <c r="B1410" s="223" t="s">
        <v>1607</v>
      </c>
      <c r="C1410" s="220" t="s">
        <v>125</v>
      </c>
      <c r="D1410" s="221">
        <v>131.46</v>
      </c>
    </row>
    <row r="1411" spans="1:4" ht="50.1" customHeight="1" x14ac:dyDescent="0.2">
      <c r="A1411" s="226">
        <v>93956</v>
      </c>
      <c r="B1411" s="223" t="s">
        <v>1608</v>
      </c>
      <c r="C1411" s="220" t="s">
        <v>125</v>
      </c>
      <c r="D1411" s="221">
        <v>127.59</v>
      </c>
    </row>
    <row r="1412" spans="1:4" ht="50.1" customHeight="1" x14ac:dyDescent="0.2">
      <c r="A1412" s="226">
        <v>93957</v>
      </c>
      <c r="B1412" s="223" t="s">
        <v>1609</v>
      </c>
      <c r="C1412" s="220" t="s">
        <v>125</v>
      </c>
      <c r="D1412" s="221">
        <v>160.88</v>
      </c>
    </row>
    <row r="1413" spans="1:4" ht="50.1" customHeight="1" x14ac:dyDescent="0.2">
      <c r="A1413" s="226">
        <v>93958</v>
      </c>
      <c r="B1413" s="223" t="s">
        <v>1610</v>
      </c>
      <c r="C1413" s="220" t="s">
        <v>125</v>
      </c>
      <c r="D1413" s="221">
        <v>148.51</v>
      </c>
    </row>
    <row r="1414" spans="1:4" ht="50.1" customHeight="1" x14ac:dyDescent="0.2">
      <c r="A1414" s="226">
        <v>93959</v>
      </c>
      <c r="B1414" s="223" t="s">
        <v>1611</v>
      </c>
      <c r="C1414" s="220" t="s">
        <v>125</v>
      </c>
      <c r="D1414" s="221">
        <v>141.19999999999999</v>
      </c>
    </row>
    <row r="1415" spans="1:4" ht="50.1" customHeight="1" x14ac:dyDescent="0.2">
      <c r="A1415" s="226">
        <v>93960</v>
      </c>
      <c r="B1415" s="223" t="s">
        <v>1612</v>
      </c>
      <c r="C1415" s="220" t="s">
        <v>125</v>
      </c>
      <c r="D1415" s="221">
        <v>136.01</v>
      </c>
    </row>
    <row r="1416" spans="1:4" ht="50.1" customHeight="1" x14ac:dyDescent="0.2">
      <c r="A1416" s="226">
        <v>93961</v>
      </c>
      <c r="B1416" s="223" t="s">
        <v>1613</v>
      </c>
      <c r="C1416" s="220" t="s">
        <v>125</v>
      </c>
      <c r="D1416" s="221">
        <v>132</v>
      </c>
    </row>
    <row r="1417" spans="1:4" ht="50.1" customHeight="1" x14ac:dyDescent="0.2">
      <c r="A1417" s="226">
        <v>93962</v>
      </c>
      <c r="B1417" s="223" t="s">
        <v>1614</v>
      </c>
      <c r="C1417" s="220" t="s">
        <v>125</v>
      </c>
      <c r="D1417" s="221">
        <v>146.37</v>
      </c>
    </row>
    <row r="1418" spans="1:4" ht="50.1" customHeight="1" x14ac:dyDescent="0.2">
      <c r="A1418" s="226">
        <v>93963</v>
      </c>
      <c r="B1418" s="223" t="s">
        <v>1615</v>
      </c>
      <c r="C1418" s="220" t="s">
        <v>125</v>
      </c>
      <c r="D1418" s="221">
        <v>134.63999999999999</v>
      </c>
    </row>
    <row r="1419" spans="1:4" ht="50.1" customHeight="1" x14ac:dyDescent="0.2">
      <c r="A1419" s="226">
        <v>93964</v>
      </c>
      <c r="B1419" s="223" t="s">
        <v>1616</v>
      </c>
      <c r="C1419" s="220" t="s">
        <v>125</v>
      </c>
      <c r="D1419" s="221">
        <v>127.67</v>
      </c>
    </row>
    <row r="1420" spans="1:4" ht="50.1" customHeight="1" x14ac:dyDescent="0.2">
      <c r="A1420" s="226">
        <v>93965</v>
      </c>
      <c r="B1420" s="223" t="s">
        <v>1617</v>
      </c>
      <c r="C1420" s="220" t="s">
        <v>125</v>
      </c>
      <c r="D1420" s="221">
        <v>120.22</v>
      </c>
    </row>
    <row r="1421" spans="1:4" ht="50.1" customHeight="1" x14ac:dyDescent="0.2">
      <c r="A1421" s="226">
        <v>93966</v>
      </c>
      <c r="B1421" s="223" t="s">
        <v>1618</v>
      </c>
      <c r="C1421" s="220" t="s">
        <v>125</v>
      </c>
      <c r="D1421" s="221">
        <v>118.83</v>
      </c>
    </row>
    <row r="1422" spans="1:4" ht="50.1" customHeight="1" x14ac:dyDescent="0.2">
      <c r="A1422" s="226">
        <v>93967</v>
      </c>
      <c r="B1422" s="223" t="s">
        <v>1619</v>
      </c>
      <c r="C1422" s="220" t="s">
        <v>125</v>
      </c>
      <c r="D1422" s="221">
        <v>152.03</v>
      </c>
    </row>
    <row r="1423" spans="1:4" ht="50.1" customHeight="1" x14ac:dyDescent="0.2">
      <c r="A1423" s="226">
        <v>93968</v>
      </c>
      <c r="B1423" s="223" t="s">
        <v>1620</v>
      </c>
      <c r="C1423" s="220" t="s">
        <v>125</v>
      </c>
      <c r="D1423" s="221">
        <v>139.69</v>
      </c>
    </row>
    <row r="1424" spans="1:4" ht="50.1" customHeight="1" x14ac:dyDescent="0.2">
      <c r="A1424" s="226">
        <v>93969</v>
      </c>
      <c r="B1424" s="223" t="s">
        <v>1621</v>
      </c>
      <c r="C1424" s="220" t="s">
        <v>125</v>
      </c>
      <c r="D1424" s="221">
        <v>132.38</v>
      </c>
    </row>
    <row r="1425" spans="1:4" ht="50.1" customHeight="1" x14ac:dyDescent="0.2">
      <c r="A1425" s="226">
        <v>93970</v>
      </c>
      <c r="B1425" s="223" t="s">
        <v>1622</v>
      </c>
      <c r="C1425" s="220" t="s">
        <v>125</v>
      </c>
      <c r="D1425" s="221">
        <v>127.28</v>
      </c>
    </row>
    <row r="1426" spans="1:4" ht="50.1" customHeight="1" x14ac:dyDescent="0.2">
      <c r="A1426" s="226">
        <v>93971</v>
      </c>
      <c r="B1426" s="223" t="s">
        <v>1623</v>
      </c>
      <c r="C1426" s="220" t="s">
        <v>125</v>
      </c>
      <c r="D1426" s="221">
        <v>119.26</v>
      </c>
    </row>
    <row r="1427" spans="1:4" ht="50.1" customHeight="1" x14ac:dyDescent="0.2">
      <c r="A1427" s="226">
        <v>95108</v>
      </c>
      <c r="B1427" s="223" t="s">
        <v>1624</v>
      </c>
      <c r="C1427" s="220" t="s">
        <v>206</v>
      </c>
      <c r="D1427" s="221">
        <v>19.87</v>
      </c>
    </row>
    <row r="1428" spans="1:4" ht="50.1" customHeight="1" x14ac:dyDescent="0.2">
      <c r="A1428" s="226">
        <v>83690</v>
      </c>
      <c r="B1428" s="223" t="s">
        <v>1625</v>
      </c>
      <c r="C1428" s="220" t="s">
        <v>1498</v>
      </c>
      <c r="D1428" s="221">
        <v>471.25</v>
      </c>
    </row>
    <row r="1429" spans="1:4" ht="50.1" customHeight="1" x14ac:dyDescent="0.2">
      <c r="A1429" s="226" t="s">
        <v>1626</v>
      </c>
      <c r="B1429" s="223" t="s">
        <v>1627</v>
      </c>
      <c r="C1429" s="220" t="s">
        <v>206</v>
      </c>
      <c r="D1429" s="221">
        <v>316.17</v>
      </c>
    </row>
    <row r="1430" spans="1:4" ht="50.1" customHeight="1" x14ac:dyDescent="0.2">
      <c r="A1430" s="226" t="s">
        <v>1628</v>
      </c>
      <c r="B1430" s="223" t="s">
        <v>1629</v>
      </c>
      <c r="C1430" s="220" t="s">
        <v>206</v>
      </c>
      <c r="D1430" s="221">
        <v>535.39</v>
      </c>
    </row>
    <row r="1431" spans="1:4" ht="50.1" customHeight="1" x14ac:dyDescent="0.2">
      <c r="A1431" s="226" t="s">
        <v>1630</v>
      </c>
      <c r="B1431" s="223" t="s">
        <v>1631</v>
      </c>
      <c r="C1431" s="220" t="s">
        <v>206</v>
      </c>
      <c r="D1431" s="221">
        <v>877.87</v>
      </c>
    </row>
    <row r="1432" spans="1:4" ht="50.1" customHeight="1" x14ac:dyDescent="0.2">
      <c r="A1432" s="226" t="s">
        <v>1632</v>
      </c>
      <c r="B1432" s="223" t="s">
        <v>1633</v>
      </c>
      <c r="C1432" s="220" t="s">
        <v>206</v>
      </c>
      <c r="D1432" s="221">
        <v>1316.06</v>
      </c>
    </row>
    <row r="1433" spans="1:4" ht="50.1" customHeight="1" x14ac:dyDescent="0.2">
      <c r="A1433" s="226" t="s">
        <v>1634</v>
      </c>
      <c r="B1433" s="223" t="s">
        <v>1635</v>
      </c>
      <c r="C1433" s="220" t="s">
        <v>206</v>
      </c>
      <c r="D1433" s="221">
        <v>1856.35</v>
      </c>
    </row>
    <row r="1434" spans="1:4" ht="50.1" customHeight="1" x14ac:dyDescent="0.2">
      <c r="A1434" s="226" t="s">
        <v>1636</v>
      </c>
      <c r="B1434" s="223" t="s">
        <v>1637</v>
      </c>
      <c r="C1434" s="220" t="s">
        <v>206</v>
      </c>
      <c r="D1434" s="221">
        <v>2503.79</v>
      </c>
    </row>
    <row r="1435" spans="1:4" ht="50.1" customHeight="1" x14ac:dyDescent="0.2">
      <c r="A1435" s="226" t="s">
        <v>1638</v>
      </c>
      <c r="B1435" s="223" t="s">
        <v>1639</v>
      </c>
      <c r="C1435" s="220" t="s">
        <v>206</v>
      </c>
      <c r="D1435" s="221">
        <v>755.8</v>
      </c>
    </row>
    <row r="1436" spans="1:4" ht="50.1" customHeight="1" x14ac:dyDescent="0.2">
      <c r="A1436" s="226" t="s">
        <v>1640</v>
      </c>
      <c r="B1436" s="223" t="s">
        <v>1641</v>
      </c>
      <c r="C1436" s="220" t="s">
        <v>206</v>
      </c>
      <c r="D1436" s="221">
        <v>1246.45</v>
      </c>
    </row>
    <row r="1437" spans="1:4" ht="50.1" customHeight="1" x14ac:dyDescent="0.2">
      <c r="A1437" s="226" t="s">
        <v>1642</v>
      </c>
      <c r="B1437" s="223" t="s">
        <v>1643</v>
      </c>
      <c r="C1437" s="220" t="s">
        <v>206</v>
      </c>
      <c r="D1437" s="221">
        <v>1871.82</v>
      </c>
    </row>
    <row r="1438" spans="1:4" ht="50.1" customHeight="1" x14ac:dyDescent="0.2">
      <c r="A1438" s="226" t="s">
        <v>1644</v>
      </c>
      <c r="B1438" s="223" t="s">
        <v>1645</v>
      </c>
      <c r="C1438" s="220" t="s">
        <v>206</v>
      </c>
      <c r="D1438" s="221">
        <v>2326.2800000000002</v>
      </c>
    </row>
    <row r="1439" spans="1:4" ht="50.1" customHeight="1" x14ac:dyDescent="0.2">
      <c r="A1439" s="226" t="s">
        <v>1646</v>
      </c>
      <c r="B1439" s="223" t="s">
        <v>1647</v>
      </c>
      <c r="C1439" s="220" t="s">
        <v>206</v>
      </c>
      <c r="D1439" s="221">
        <v>3554.66</v>
      </c>
    </row>
    <row r="1440" spans="1:4" ht="50.1" customHeight="1" x14ac:dyDescent="0.2">
      <c r="A1440" s="226" t="s">
        <v>1648</v>
      </c>
      <c r="B1440" s="223" t="s">
        <v>1649</v>
      </c>
      <c r="C1440" s="220" t="s">
        <v>206</v>
      </c>
      <c r="D1440" s="221">
        <v>975.79</v>
      </c>
    </row>
    <row r="1441" spans="1:4" ht="50.1" customHeight="1" x14ac:dyDescent="0.2">
      <c r="A1441" s="226" t="s">
        <v>1650</v>
      </c>
      <c r="B1441" s="223" t="s">
        <v>1651</v>
      </c>
      <c r="C1441" s="220" t="s">
        <v>206</v>
      </c>
      <c r="D1441" s="221">
        <v>1614.57</v>
      </c>
    </row>
    <row r="1442" spans="1:4" ht="50.1" customHeight="1" x14ac:dyDescent="0.2">
      <c r="A1442" s="226" t="s">
        <v>1652</v>
      </c>
      <c r="B1442" s="223" t="s">
        <v>1653</v>
      </c>
      <c r="C1442" s="220" t="s">
        <v>206</v>
      </c>
      <c r="D1442" s="221">
        <v>2427.2199999999998</v>
      </c>
    </row>
    <row r="1443" spans="1:4" ht="50.1" customHeight="1" x14ac:dyDescent="0.2">
      <c r="A1443" s="226" t="s">
        <v>1654</v>
      </c>
      <c r="B1443" s="223" t="s">
        <v>1655</v>
      </c>
      <c r="C1443" s="220" t="s">
        <v>206</v>
      </c>
      <c r="D1443" s="221">
        <v>3421.69</v>
      </c>
    </row>
    <row r="1444" spans="1:4" ht="50.1" customHeight="1" x14ac:dyDescent="0.2">
      <c r="A1444" s="226" t="s">
        <v>1656</v>
      </c>
      <c r="B1444" s="223" t="s">
        <v>1657</v>
      </c>
      <c r="C1444" s="220" t="s">
        <v>206</v>
      </c>
      <c r="D1444" s="221">
        <v>4605.63</v>
      </c>
    </row>
    <row r="1445" spans="1:4" ht="50.1" customHeight="1" x14ac:dyDescent="0.2">
      <c r="A1445" s="226" t="s">
        <v>1658</v>
      </c>
      <c r="B1445" s="223" t="s">
        <v>1659</v>
      </c>
      <c r="C1445" s="220" t="s">
        <v>206</v>
      </c>
      <c r="D1445" s="221">
        <v>1279.18</v>
      </c>
    </row>
    <row r="1446" spans="1:4" ht="50.1" customHeight="1" x14ac:dyDescent="0.2">
      <c r="A1446" s="226">
        <v>83659</v>
      </c>
      <c r="B1446" s="223" t="s">
        <v>1660</v>
      </c>
      <c r="C1446" s="220" t="s">
        <v>206</v>
      </c>
      <c r="D1446" s="221">
        <v>642.13</v>
      </c>
    </row>
    <row r="1447" spans="1:4" ht="50.1" customHeight="1" x14ac:dyDescent="0.2">
      <c r="A1447" s="226">
        <v>83716</v>
      </c>
      <c r="B1447" s="223" t="s">
        <v>1661</v>
      </c>
      <c r="C1447" s="220" t="s">
        <v>206</v>
      </c>
      <c r="D1447" s="221">
        <v>315.49</v>
      </c>
    </row>
    <row r="1448" spans="1:4" ht="50.1" customHeight="1" x14ac:dyDescent="0.2">
      <c r="A1448" s="226">
        <v>97976</v>
      </c>
      <c r="B1448" s="223" t="s">
        <v>1662</v>
      </c>
      <c r="C1448" s="220" t="s">
        <v>206</v>
      </c>
      <c r="D1448" s="221">
        <v>772.06</v>
      </c>
    </row>
    <row r="1449" spans="1:4" ht="50.1" customHeight="1" x14ac:dyDescent="0.2">
      <c r="A1449" s="226">
        <v>97977</v>
      </c>
      <c r="B1449" s="223" t="s">
        <v>1663</v>
      </c>
      <c r="C1449" s="220" t="s">
        <v>206</v>
      </c>
      <c r="D1449" s="221">
        <v>1108.46</v>
      </c>
    </row>
    <row r="1450" spans="1:4" ht="50.1" customHeight="1" x14ac:dyDescent="0.2">
      <c r="A1450" s="226">
        <v>97980</v>
      </c>
      <c r="B1450" s="223" t="s">
        <v>1664</v>
      </c>
      <c r="C1450" s="220" t="s">
        <v>206</v>
      </c>
      <c r="D1450" s="221">
        <v>1432.84</v>
      </c>
    </row>
    <row r="1451" spans="1:4" ht="50.1" customHeight="1" x14ac:dyDescent="0.2">
      <c r="A1451" s="226">
        <v>97981</v>
      </c>
      <c r="B1451" s="223" t="s">
        <v>1665</v>
      </c>
      <c r="C1451" s="220" t="s">
        <v>125</v>
      </c>
      <c r="D1451" s="221">
        <v>822.62</v>
      </c>
    </row>
    <row r="1452" spans="1:4" ht="50.1" customHeight="1" x14ac:dyDescent="0.2">
      <c r="A1452" s="226">
        <v>97983</v>
      </c>
      <c r="B1452" s="223" t="s">
        <v>1666</v>
      </c>
      <c r="C1452" s="220" t="s">
        <v>125</v>
      </c>
      <c r="D1452" s="221">
        <v>287.3</v>
      </c>
    </row>
    <row r="1453" spans="1:4" ht="50.1" customHeight="1" x14ac:dyDescent="0.2">
      <c r="A1453" s="226">
        <v>97985</v>
      </c>
      <c r="B1453" s="223" t="s">
        <v>1667</v>
      </c>
      <c r="C1453" s="220" t="s">
        <v>125</v>
      </c>
      <c r="D1453" s="221">
        <v>993.19</v>
      </c>
    </row>
    <row r="1454" spans="1:4" ht="50.1" customHeight="1" x14ac:dyDescent="0.2">
      <c r="A1454" s="226">
        <v>97987</v>
      </c>
      <c r="B1454" s="223" t="s">
        <v>1668</v>
      </c>
      <c r="C1454" s="220" t="s">
        <v>125</v>
      </c>
      <c r="D1454" s="221">
        <v>324.08999999999997</v>
      </c>
    </row>
    <row r="1455" spans="1:4" ht="50.1" customHeight="1" x14ac:dyDescent="0.2">
      <c r="A1455" s="226">
        <v>97988</v>
      </c>
      <c r="B1455" s="223" t="s">
        <v>1669</v>
      </c>
      <c r="C1455" s="220" t="s">
        <v>206</v>
      </c>
      <c r="D1455" s="221">
        <v>2077.6</v>
      </c>
    </row>
    <row r="1456" spans="1:4" ht="50.1" customHeight="1" x14ac:dyDescent="0.2">
      <c r="A1456" s="226">
        <v>97989</v>
      </c>
      <c r="B1456" s="223" t="s">
        <v>1670</v>
      </c>
      <c r="C1456" s="220" t="s">
        <v>125</v>
      </c>
      <c r="D1456" s="221">
        <v>1163.8</v>
      </c>
    </row>
    <row r="1457" spans="1:4" ht="50.1" customHeight="1" x14ac:dyDescent="0.2">
      <c r="A1457" s="226">
        <v>97991</v>
      </c>
      <c r="B1457" s="223" t="s">
        <v>1671</v>
      </c>
      <c r="C1457" s="220" t="s">
        <v>125</v>
      </c>
      <c r="D1457" s="221">
        <v>500.19</v>
      </c>
    </row>
    <row r="1458" spans="1:4" ht="50.1" customHeight="1" x14ac:dyDescent="0.2">
      <c r="A1458" s="226">
        <v>97992</v>
      </c>
      <c r="B1458" s="223" t="s">
        <v>1672</v>
      </c>
      <c r="C1458" s="220" t="s">
        <v>206</v>
      </c>
      <c r="D1458" s="221">
        <v>2641.76</v>
      </c>
    </row>
    <row r="1459" spans="1:4" ht="50.1" customHeight="1" x14ac:dyDescent="0.2">
      <c r="A1459" s="226">
        <v>97993</v>
      </c>
      <c r="B1459" s="223" t="s">
        <v>1673</v>
      </c>
      <c r="C1459" s="220" t="s">
        <v>125</v>
      </c>
      <c r="D1459" s="221">
        <v>1419.68</v>
      </c>
    </row>
    <row r="1460" spans="1:4" ht="50.1" customHeight="1" x14ac:dyDescent="0.2">
      <c r="A1460" s="226">
        <v>97994</v>
      </c>
      <c r="B1460" s="223" t="s">
        <v>1674</v>
      </c>
      <c r="C1460" s="220" t="s">
        <v>206</v>
      </c>
      <c r="D1460" s="221">
        <v>1848.6</v>
      </c>
    </row>
    <row r="1461" spans="1:4" ht="50.1" customHeight="1" x14ac:dyDescent="0.2">
      <c r="A1461" s="226">
        <v>97995</v>
      </c>
      <c r="B1461" s="223" t="s">
        <v>1675</v>
      </c>
      <c r="C1461" s="220" t="s">
        <v>125</v>
      </c>
      <c r="D1461" s="221">
        <v>918.83</v>
      </c>
    </row>
    <row r="1462" spans="1:4" ht="50.1" customHeight="1" x14ac:dyDescent="0.2">
      <c r="A1462" s="226">
        <v>97996</v>
      </c>
      <c r="B1462" s="223" t="s">
        <v>1676</v>
      </c>
      <c r="C1462" s="220" t="s">
        <v>206</v>
      </c>
      <c r="D1462" s="221">
        <v>2335.19</v>
      </c>
    </row>
    <row r="1463" spans="1:4" ht="50.1" customHeight="1" x14ac:dyDescent="0.2">
      <c r="A1463" s="226">
        <v>97997</v>
      </c>
      <c r="B1463" s="223" t="s">
        <v>1677</v>
      </c>
      <c r="C1463" s="220" t="s">
        <v>125</v>
      </c>
      <c r="D1463" s="221">
        <v>1100.1400000000001</v>
      </c>
    </row>
    <row r="1464" spans="1:4" ht="50.1" customHeight="1" x14ac:dyDescent="0.2">
      <c r="A1464" s="226">
        <v>97999</v>
      </c>
      <c r="B1464" s="223" t="s">
        <v>1678</v>
      </c>
      <c r="C1464" s="220" t="s">
        <v>125</v>
      </c>
      <c r="D1464" s="221">
        <v>1281.47</v>
      </c>
    </row>
    <row r="1465" spans="1:4" ht="50.1" customHeight="1" x14ac:dyDescent="0.2">
      <c r="A1465" s="226">
        <v>98001</v>
      </c>
      <c r="B1465" s="223" t="s">
        <v>1679</v>
      </c>
      <c r="C1465" s="220" t="s">
        <v>125</v>
      </c>
      <c r="D1465" s="221">
        <v>1462.79</v>
      </c>
    </row>
    <row r="1466" spans="1:4" ht="50.1" customHeight="1" x14ac:dyDescent="0.2">
      <c r="A1466" s="226">
        <v>98002</v>
      </c>
      <c r="B1466" s="223" t="s">
        <v>1680</v>
      </c>
      <c r="C1466" s="220" t="s">
        <v>206</v>
      </c>
      <c r="D1466" s="221">
        <v>3816.43</v>
      </c>
    </row>
    <row r="1467" spans="1:4" ht="50.1" customHeight="1" x14ac:dyDescent="0.2">
      <c r="A1467" s="226">
        <v>98003</v>
      </c>
      <c r="B1467" s="223" t="s">
        <v>1681</v>
      </c>
      <c r="C1467" s="220" t="s">
        <v>125</v>
      </c>
      <c r="D1467" s="221">
        <v>1644.16</v>
      </c>
    </row>
    <row r="1468" spans="1:4" ht="50.1" customHeight="1" x14ac:dyDescent="0.2">
      <c r="A1468" s="226">
        <v>98005</v>
      </c>
      <c r="B1468" s="223" t="s">
        <v>1682</v>
      </c>
      <c r="C1468" s="220" t="s">
        <v>125</v>
      </c>
      <c r="D1468" s="221">
        <v>1825.46</v>
      </c>
    </row>
    <row r="1469" spans="1:4" ht="50.1" customHeight="1" x14ac:dyDescent="0.2">
      <c r="A1469" s="226">
        <v>98006</v>
      </c>
      <c r="B1469" s="223" t="s">
        <v>1683</v>
      </c>
      <c r="C1469" s="220" t="s">
        <v>206</v>
      </c>
      <c r="D1469" s="221">
        <v>4794.96</v>
      </c>
    </row>
    <row r="1470" spans="1:4" ht="50.1" customHeight="1" x14ac:dyDescent="0.2">
      <c r="A1470" s="226">
        <v>98007</v>
      </c>
      <c r="B1470" s="223" t="s">
        <v>1684</v>
      </c>
      <c r="C1470" s="220" t="s">
        <v>125</v>
      </c>
      <c r="D1470" s="221">
        <v>2006.77</v>
      </c>
    </row>
    <row r="1471" spans="1:4" ht="50.1" customHeight="1" x14ac:dyDescent="0.2">
      <c r="A1471" s="226">
        <v>98008</v>
      </c>
      <c r="B1471" s="223" t="s">
        <v>1685</v>
      </c>
      <c r="C1471" s="220" t="s">
        <v>206</v>
      </c>
      <c r="D1471" s="221">
        <v>2894.34</v>
      </c>
    </row>
    <row r="1472" spans="1:4" ht="50.1" customHeight="1" x14ac:dyDescent="0.2">
      <c r="A1472" s="226">
        <v>98009</v>
      </c>
      <c r="B1472" s="223" t="s">
        <v>1686</v>
      </c>
      <c r="C1472" s="220" t="s">
        <v>125</v>
      </c>
      <c r="D1472" s="221">
        <v>1281.47</v>
      </c>
    </row>
    <row r="1473" spans="1:4" ht="50.1" customHeight="1" x14ac:dyDescent="0.2">
      <c r="A1473" s="226">
        <v>98010</v>
      </c>
      <c r="B1473" s="223" t="s">
        <v>1687</v>
      </c>
      <c r="C1473" s="220" t="s">
        <v>206</v>
      </c>
      <c r="D1473" s="221">
        <v>3524.2</v>
      </c>
    </row>
    <row r="1474" spans="1:4" ht="50.1" customHeight="1" x14ac:dyDescent="0.2">
      <c r="A1474" s="226">
        <v>98011</v>
      </c>
      <c r="B1474" s="223" t="s">
        <v>1688</v>
      </c>
      <c r="C1474" s="220" t="s">
        <v>125</v>
      </c>
      <c r="D1474" s="221">
        <v>1462.79</v>
      </c>
    </row>
    <row r="1475" spans="1:4" ht="50.1" customHeight="1" x14ac:dyDescent="0.2">
      <c r="A1475" s="226">
        <v>98012</v>
      </c>
      <c r="B1475" s="223" t="s">
        <v>1689</v>
      </c>
      <c r="C1475" s="220" t="s">
        <v>206</v>
      </c>
      <c r="D1475" s="221">
        <v>4137.08</v>
      </c>
    </row>
    <row r="1476" spans="1:4" ht="50.1" customHeight="1" x14ac:dyDescent="0.2">
      <c r="A1476" s="226">
        <v>98013</v>
      </c>
      <c r="B1476" s="223" t="s">
        <v>1690</v>
      </c>
      <c r="C1476" s="220" t="s">
        <v>125</v>
      </c>
      <c r="D1476" s="221">
        <v>1644.16</v>
      </c>
    </row>
    <row r="1477" spans="1:4" ht="50.1" customHeight="1" x14ac:dyDescent="0.2">
      <c r="A1477" s="226">
        <v>98014</v>
      </c>
      <c r="B1477" s="223" t="s">
        <v>1691</v>
      </c>
      <c r="C1477" s="220" t="s">
        <v>206</v>
      </c>
      <c r="D1477" s="221">
        <v>4749.87</v>
      </c>
    </row>
    <row r="1478" spans="1:4" ht="50.1" customHeight="1" x14ac:dyDescent="0.2">
      <c r="A1478" s="226">
        <v>98015</v>
      </c>
      <c r="B1478" s="223" t="s">
        <v>1692</v>
      </c>
      <c r="C1478" s="220" t="s">
        <v>125</v>
      </c>
      <c r="D1478" s="221">
        <v>1825.46</v>
      </c>
    </row>
    <row r="1479" spans="1:4" ht="50.1" customHeight="1" x14ac:dyDescent="0.2">
      <c r="A1479" s="226">
        <v>98016</v>
      </c>
      <c r="B1479" s="223" t="s">
        <v>1693</v>
      </c>
      <c r="C1479" s="220" t="s">
        <v>206</v>
      </c>
      <c r="D1479" s="221">
        <v>5362.77</v>
      </c>
    </row>
    <row r="1480" spans="1:4" ht="50.1" customHeight="1" x14ac:dyDescent="0.2">
      <c r="A1480" s="226">
        <v>98017</v>
      </c>
      <c r="B1480" s="223" t="s">
        <v>1694</v>
      </c>
      <c r="C1480" s="220" t="s">
        <v>125</v>
      </c>
      <c r="D1480" s="221">
        <v>2006.77</v>
      </c>
    </row>
    <row r="1481" spans="1:4" ht="50.1" customHeight="1" x14ac:dyDescent="0.2">
      <c r="A1481" s="226">
        <v>98018</v>
      </c>
      <c r="B1481" s="223" t="s">
        <v>1695</v>
      </c>
      <c r="C1481" s="220" t="s">
        <v>206</v>
      </c>
      <c r="D1481" s="221">
        <v>5975.64</v>
      </c>
    </row>
    <row r="1482" spans="1:4" ht="50.1" customHeight="1" x14ac:dyDescent="0.2">
      <c r="A1482" s="226">
        <v>98019</v>
      </c>
      <c r="B1482" s="223" t="s">
        <v>1696</v>
      </c>
      <c r="C1482" s="220" t="s">
        <v>125</v>
      </c>
      <c r="D1482" s="221">
        <v>2214.09</v>
      </c>
    </row>
    <row r="1483" spans="1:4" ht="50.1" customHeight="1" x14ac:dyDescent="0.2">
      <c r="A1483" s="226">
        <v>98020</v>
      </c>
      <c r="B1483" s="223" t="s">
        <v>1697</v>
      </c>
      <c r="C1483" s="220" t="s">
        <v>206</v>
      </c>
      <c r="D1483" s="221">
        <v>4265.78</v>
      </c>
    </row>
    <row r="1484" spans="1:4" ht="50.1" customHeight="1" x14ac:dyDescent="0.2">
      <c r="A1484" s="226">
        <v>98021</v>
      </c>
      <c r="B1484" s="223" t="s">
        <v>1698</v>
      </c>
      <c r="C1484" s="220" t="s">
        <v>125</v>
      </c>
      <c r="D1484" s="221">
        <v>1670.14</v>
      </c>
    </row>
    <row r="1485" spans="1:4" ht="50.1" customHeight="1" x14ac:dyDescent="0.2">
      <c r="A1485" s="226">
        <v>98022</v>
      </c>
      <c r="B1485" s="223" t="s">
        <v>1699</v>
      </c>
      <c r="C1485" s="220" t="s">
        <v>206</v>
      </c>
      <c r="D1485" s="221">
        <v>4995.59</v>
      </c>
    </row>
    <row r="1486" spans="1:4" ht="50.1" customHeight="1" x14ac:dyDescent="0.2">
      <c r="A1486" s="226">
        <v>98023</v>
      </c>
      <c r="B1486" s="223" t="s">
        <v>1700</v>
      </c>
      <c r="C1486" s="220" t="s">
        <v>125</v>
      </c>
      <c r="D1486" s="221">
        <v>1851.44</v>
      </c>
    </row>
    <row r="1487" spans="1:4" ht="50.1" customHeight="1" x14ac:dyDescent="0.2">
      <c r="A1487" s="226">
        <v>98024</v>
      </c>
      <c r="B1487" s="223" t="s">
        <v>1701</v>
      </c>
      <c r="C1487" s="220" t="s">
        <v>206</v>
      </c>
      <c r="D1487" s="221">
        <v>5764.16</v>
      </c>
    </row>
    <row r="1488" spans="1:4" ht="50.1" customHeight="1" x14ac:dyDescent="0.2">
      <c r="A1488" s="226">
        <v>98025</v>
      </c>
      <c r="B1488" s="223" t="s">
        <v>1702</v>
      </c>
      <c r="C1488" s="220" t="s">
        <v>125</v>
      </c>
      <c r="D1488" s="221">
        <v>2032.76</v>
      </c>
    </row>
    <row r="1489" spans="1:4" ht="50.1" customHeight="1" x14ac:dyDescent="0.2">
      <c r="A1489" s="226">
        <v>98026</v>
      </c>
      <c r="B1489" s="223" t="s">
        <v>1703</v>
      </c>
      <c r="C1489" s="220" t="s">
        <v>206</v>
      </c>
      <c r="D1489" s="221">
        <v>6498.76</v>
      </c>
    </row>
    <row r="1490" spans="1:4" ht="50.1" customHeight="1" x14ac:dyDescent="0.2">
      <c r="A1490" s="226">
        <v>98027</v>
      </c>
      <c r="B1490" s="223" t="s">
        <v>1704</v>
      </c>
      <c r="C1490" s="220" t="s">
        <v>125</v>
      </c>
      <c r="D1490" s="221">
        <v>2214.09</v>
      </c>
    </row>
    <row r="1491" spans="1:4" ht="50.1" customHeight="1" x14ac:dyDescent="0.2">
      <c r="A1491" s="226">
        <v>98028</v>
      </c>
      <c r="B1491" s="223" t="s">
        <v>1705</v>
      </c>
      <c r="C1491" s="220" t="s">
        <v>206</v>
      </c>
      <c r="D1491" s="221">
        <v>7233.28</v>
      </c>
    </row>
    <row r="1492" spans="1:4" ht="50.1" customHeight="1" x14ac:dyDescent="0.2">
      <c r="A1492" s="226">
        <v>98029</v>
      </c>
      <c r="B1492" s="223" t="s">
        <v>1706</v>
      </c>
      <c r="C1492" s="220" t="s">
        <v>125</v>
      </c>
      <c r="D1492" s="221">
        <v>2400.77</v>
      </c>
    </row>
    <row r="1493" spans="1:4" ht="50.1" customHeight="1" x14ac:dyDescent="0.2">
      <c r="A1493" s="226">
        <v>98030</v>
      </c>
      <c r="B1493" s="223" t="s">
        <v>1707</v>
      </c>
      <c r="C1493" s="220" t="s">
        <v>206</v>
      </c>
      <c r="D1493" s="221">
        <v>5907.28</v>
      </c>
    </row>
    <row r="1494" spans="1:4" ht="50.1" customHeight="1" x14ac:dyDescent="0.2">
      <c r="A1494" s="226">
        <v>98031</v>
      </c>
      <c r="B1494" s="223" t="s">
        <v>1708</v>
      </c>
      <c r="C1494" s="220" t="s">
        <v>125</v>
      </c>
      <c r="D1494" s="221">
        <v>2038.18</v>
      </c>
    </row>
    <row r="1495" spans="1:4" ht="50.1" customHeight="1" x14ac:dyDescent="0.2">
      <c r="A1495" s="226">
        <v>98032</v>
      </c>
      <c r="B1495" s="223" t="s">
        <v>1709</v>
      </c>
      <c r="C1495" s="220" t="s">
        <v>206</v>
      </c>
      <c r="D1495" s="221">
        <v>6791.68</v>
      </c>
    </row>
    <row r="1496" spans="1:4" ht="50.1" customHeight="1" x14ac:dyDescent="0.2">
      <c r="A1496" s="226">
        <v>98033</v>
      </c>
      <c r="B1496" s="223" t="s">
        <v>1710</v>
      </c>
      <c r="C1496" s="220" t="s">
        <v>125</v>
      </c>
      <c r="D1496" s="221">
        <v>2219.52</v>
      </c>
    </row>
    <row r="1497" spans="1:4" ht="50.1" customHeight="1" x14ac:dyDescent="0.2">
      <c r="A1497" s="226">
        <v>98034</v>
      </c>
      <c r="B1497" s="223" t="s">
        <v>1711</v>
      </c>
      <c r="C1497" s="220" t="s">
        <v>206</v>
      </c>
      <c r="D1497" s="221">
        <v>7676.11</v>
      </c>
    </row>
    <row r="1498" spans="1:4" ht="50.1" customHeight="1" x14ac:dyDescent="0.2">
      <c r="A1498" s="226">
        <v>98035</v>
      </c>
      <c r="B1498" s="223" t="s">
        <v>1712</v>
      </c>
      <c r="C1498" s="220" t="s">
        <v>125</v>
      </c>
      <c r="D1498" s="221">
        <v>2400.77</v>
      </c>
    </row>
    <row r="1499" spans="1:4" ht="50.1" customHeight="1" x14ac:dyDescent="0.2">
      <c r="A1499" s="226">
        <v>98036</v>
      </c>
      <c r="B1499" s="223" t="s">
        <v>1713</v>
      </c>
      <c r="C1499" s="220" t="s">
        <v>206</v>
      </c>
      <c r="D1499" s="221">
        <v>8560.58</v>
      </c>
    </row>
    <row r="1500" spans="1:4" ht="50.1" customHeight="1" x14ac:dyDescent="0.2">
      <c r="A1500" s="226">
        <v>98037</v>
      </c>
      <c r="B1500" s="223" t="s">
        <v>1714</v>
      </c>
      <c r="C1500" s="220" t="s">
        <v>125</v>
      </c>
      <c r="D1500" s="221">
        <v>2587.52</v>
      </c>
    </row>
    <row r="1501" spans="1:4" ht="50.1" customHeight="1" x14ac:dyDescent="0.2">
      <c r="A1501" s="226">
        <v>98038</v>
      </c>
      <c r="B1501" s="223" t="s">
        <v>1715</v>
      </c>
      <c r="C1501" s="220" t="s">
        <v>206</v>
      </c>
      <c r="D1501" s="221">
        <v>7852.35</v>
      </c>
    </row>
    <row r="1502" spans="1:4" ht="50.1" customHeight="1" x14ac:dyDescent="0.2">
      <c r="A1502" s="226">
        <v>98039</v>
      </c>
      <c r="B1502" s="223" t="s">
        <v>1716</v>
      </c>
      <c r="C1502" s="220" t="s">
        <v>125</v>
      </c>
      <c r="D1502" s="221">
        <v>2406.19</v>
      </c>
    </row>
    <row r="1503" spans="1:4" ht="50.1" customHeight="1" x14ac:dyDescent="0.2">
      <c r="A1503" s="226">
        <v>98040</v>
      </c>
      <c r="B1503" s="223" t="s">
        <v>1717</v>
      </c>
      <c r="C1503" s="220" t="s">
        <v>206</v>
      </c>
      <c r="D1503" s="221">
        <v>8871.33</v>
      </c>
    </row>
    <row r="1504" spans="1:4" ht="50.1" customHeight="1" x14ac:dyDescent="0.2">
      <c r="A1504" s="226">
        <v>98041</v>
      </c>
      <c r="B1504" s="223" t="s">
        <v>1718</v>
      </c>
      <c r="C1504" s="220" t="s">
        <v>125</v>
      </c>
      <c r="D1504" s="221">
        <v>2587.52</v>
      </c>
    </row>
    <row r="1505" spans="1:4" ht="50.1" customHeight="1" x14ac:dyDescent="0.2">
      <c r="A1505" s="226">
        <v>98042</v>
      </c>
      <c r="B1505" s="223" t="s">
        <v>1719</v>
      </c>
      <c r="C1505" s="220" t="s">
        <v>206</v>
      </c>
      <c r="D1505" s="221">
        <v>9890.34</v>
      </c>
    </row>
    <row r="1506" spans="1:4" ht="50.1" customHeight="1" x14ac:dyDescent="0.2">
      <c r="A1506" s="226">
        <v>98043</v>
      </c>
      <c r="B1506" s="223" t="s">
        <v>1720</v>
      </c>
      <c r="C1506" s="220" t="s">
        <v>125</v>
      </c>
      <c r="D1506" s="221">
        <v>2774.26</v>
      </c>
    </row>
    <row r="1507" spans="1:4" ht="50.1" customHeight="1" x14ac:dyDescent="0.2">
      <c r="A1507" s="226">
        <v>98044</v>
      </c>
      <c r="B1507" s="223" t="s">
        <v>1721</v>
      </c>
      <c r="C1507" s="220" t="s">
        <v>206</v>
      </c>
      <c r="D1507" s="221">
        <v>10074.08</v>
      </c>
    </row>
    <row r="1508" spans="1:4" ht="50.1" customHeight="1" x14ac:dyDescent="0.2">
      <c r="A1508" s="226">
        <v>98045</v>
      </c>
      <c r="B1508" s="223" t="s">
        <v>1722</v>
      </c>
      <c r="C1508" s="220" t="s">
        <v>125</v>
      </c>
      <c r="D1508" s="221">
        <v>2774.26</v>
      </c>
    </row>
    <row r="1509" spans="1:4" ht="50.1" customHeight="1" x14ac:dyDescent="0.2">
      <c r="A1509" s="226">
        <v>98046</v>
      </c>
      <c r="B1509" s="223" t="s">
        <v>1723</v>
      </c>
      <c r="C1509" s="220" t="s">
        <v>206</v>
      </c>
      <c r="D1509" s="221">
        <v>11228.69</v>
      </c>
    </row>
    <row r="1510" spans="1:4" ht="50.1" customHeight="1" x14ac:dyDescent="0.2">
      <c r="A1510" s="226">
        <v>98047</v>
      </c>
      <c r="B1510" s="223" t="s">
        <v>1724</v>
      </c>
      <c r="C1510" s="220" t="s">
        <v>125</v>
      </c>
      <c r="D1510" s="221">
        <v>2960.99</v>
      </c>
    </row>
    <row r="1511" spans="1:4" ht="50.1" customHeight="1" x14ac:dyDescent="0.2">
      <c r="A1511" s="226">
        <v>98048</v>
      </c>
      <c r="B1511" s="223" t="s">
        <v>1725</v>
      </c>
      <c r="C1511" s="220" t="s">
        <v>206</v>
      </c>
      <c r="D1511" s="221">
        <v>12575.83</v>
      </c>
    </row>
    <row r="1512" spans="1:4" ht="50.1" customHeight="1" x14ac:dyDescent="0.2">
      <c r="A1512" s="226">
        <v>98049</v>
      </c>
      <c r="B1512" s="223" t="s">
        <v>1726</v>
      </c>
      <c r="C1512" s="220" t="s">
        <v>125</v>
      </c>
      <c r="D1512" s="221">
        <v>3094.7</v>
      </c>
    </row>
    <row r="1513" spans="1:4" ht="50.1" customHeight="1" x14ac:dyDescent="0.2">
      <c r="A1513" s="226">
        <v>98050</v>
      </c>
      <c r="B1513" s="223" t="s">
        <v>1727</v>
      </c>
      <c r="C1513" s="220" t="s">
        <v>125</v>
      </c>
      <c r="D1513" s="221">
        <v>152.85</v>
      </c>
    </row>
    <row r="1514" spans="1:4" ht="50.1" customHeight="1" x14ac:dyDescent="0.2">
      <c r="A1514" s="226">
        <v>98051</v>
      </c>
      <c r="B1514" s="223" t="s">
        <v>1728</v>
      </c>
      <c r="C1514" s="220" t="s">
        <v>125</v>
      </c>
      <c r="D1514" s="221">
        <v>652.53</v>
      </c>
    </row>
    <row r="1515" spans="1:4" ht="50.1" customHeight="1" x14ac:dyDescent="0.2">
      <c r="A1515" s="226">
        <v>98405</v>
      </c>
      <c r="B1515" s="223" t="s">
        <v>1729</v>
      </c>
      <c r="C1515" s="220" t="s">
        <v>206</v>
      </c>
      <c r="D1515" s="221">
        <v>1756.67</v>
      </c>
    </row>
    <row r="1516" spans="1:4" ht="50.1" customHeight="1" x14ac:dyDescent="0.2">
      <c r="A1516" s="226">
        <v>98406</v>
      </c>
      <c r="B1516" s="223" t="s">
        <v>1730</v>
      </c>
      <c r="C1516" s="220" t="s">
        <v>206</v>
      </c>
      <c r="D1516" s="221">
        <v>4305.63</v>
      </c>
    </row>
    <row r="1517" spans="1:4" ht="50.1" customHeight="1" x14ac:dyDescent="0.2">
      <c r="A1517" s="226">
        <v>98407</v>
      </c>
      <c r="B1517" s="223" t="s">
        <v>1731</v>
      </c>
      <c r="C1517" s="220" t="s">
        <v>206</v>
      </c>
      <c r="D1517" s="221">
        <v>2821.72</v>
      </c>
    </row>
    <row r="1518" spans="1:4" ht="50.1" customHeight="1" x14ac:dyDescent="0.2">
      <c r="A1518" s="226">
        <v>98408</v>
      </c>
      <c r="B1518" s="223" t="s">
        <v>1732</v>
      </c>
      <c r="C1518" s="220" t="s">
        <v>206</v>
      </c>
      <c r="D1518" s="221">
        <v>3308.25</v>
      </c>
    </row>
    <row r="1519" spans="1:4" ht="50.1" customHeight="1" x14ac:dyDescent="0.2">
      <c r="A1519" s="226">
        <v>98409</v>
      </c>
      <c r="B1519" s="223" t="s">
        <v>1733</v>
      </c>
      <c r="C1519" s="220" t="s">
        <v>125</v>
      </c>
      <c r="D1519" s="221">
        <v>237.35</v>
      </c>
    </row>
    <row r="1520" spans="1:4" ht="50.1" customHeight="1" x14ac:dyDescent="0.2">
      <c r="A1520" s="226">
        <v>98414</v>
      </c>
      <c r="B1520" s="223" t="s">
        <v>1734</v>
      </c>
      <c r="C1520" s="220" t="s">
        <v>206</v>
      </c>
      <c r="D1520" s="221">
        <v>835.32</v>
      </c>
    </row>
    <row r="1521" spans="1:4" ht="50.1" customHeight="1" x14ac:dyDescent="0.2">
      <c r="A1521" s="226">
        <v>98415</v>
      </c>
      <c r="B1521" s="223" t="s">
        <v>1735</v>
      </c>
      <c r="C1521" s="220" t="s">
        <v>206</v>
      </c>
      <c r="D1521" s="221">
        <v>835.32</v>
      </c>
    </row>
    <row r="1522" spans="1:4" ht="50.1" customHeight="1" x14ac:dyDescent="0.2">
      <c r="A1522" s="226">
        <v>98416</v>
      </c>
      <c r="B1522" s="223" t="s">
        <v>1736</v>
      </c>
      <c r="C1522" s="220" t="s">
        <v>206</v>
      </c>
      <c r="D1522" s="221">
        <v>978.97</v>
      </c>
    </row>
    <row r="1523" spans="1:4" ht="50.1" customHeight="1" x14ac:dyDescent="0.2">
      <c r="A1523" s="226">
        <v>98417</v>
      </c>
      <c r="B1523" s="223" t="s">
        <v>1737</v>
      </c>
      <c r="C1523" s="220" t="s">
        <v>206</v>
      </c>
      <c r="D1523" s="221">
        <v>1122.6199999999999</v>
      </c>
    </row>
    <row r="1524" spans="1:4" ht="50.1" customHeight="1" x14ac:dyDescent="0.2">
      <c r="A1524" s="226">
        <v>98418</v>
      </c>
      <c r="B1524" s="223" t="s">
        <v>1738</v>
      </c>
      <c r="C1524" s="220" t="s">
        <v>206</v>
      </c>
      <c r="D1524" s="221">
        <v>1199.04</v>
      </c>
    </row>
    <row r="1525" spans="1:4" ht="50.1" customHeight="1" x14ac:dyDescent="0.2">
      <c r="A1525" s="226">
        <v>98419</v>
      </c>
      <c r="B1525" s="223" t="s">
        <v>1739</v>
      </c>
      <c r="C1525" s="220" t="s">
        <v>206</v>
      </c>
      <c r="D1525" s="221">
        <v>1275.47</v>
      </c>
    </row>
    <row r="1526" spans="1:4" ht="50.1" customHeight="1" x14ac:dyDescent="0.2">
      <c r="A1526" s="226">
        <v>98420</v>
      </c>
      <c r="B1526" s="223" t="s">
        <v>1740</v>
      </c>
      <c r="C1526" s="220" t="s">
        <v>206</v>
      </c>
      <c r="D1526" s="221">
        <v>1266.83</v>
      </c>
    </row>
    <row r="1527" spans="1:4" ht="50.1" customHeight="1" x14ac:dyDescent="0.2">
      <c r="A1527" s="226">
        <v>98421</v>
      </c>
      <c r="B1527" s="223" t="s">
        <v>1741</v>
      </c>
      <c r="C1527" s="220" t="s">
        <v>206</v>
      </c>
      <c r="D1527" s="221">
        <v>1410.48</v>
      </c>
    </row>
    <row r="1528" spans="1:4" ht="50.1" customHeight="1" x14ac:dyDescent="0.2">
      <c r="A1528" s="226">
        <v>98422</v>
      </c>
      <c r="B1528" s="223" t="s">
        <v>1742</v>
      </c>
      <c r="C1528" s="220" t="s">
        <v>206</v>
      </c>
      <c r="D1528" s="221">
        <v>1554.13</v>
      </c>
    </row>
    <row r="1529" spans="1:4" ht="50.1" customHeight="1" x14ac:dyDescent="0.2">
      <c r="A1529" s="226">
        <v>98423</v>
      </c>
      <c r="B1529" s="223" t="s">
        <v>1743</v>
      </c>
      <c r="C1529" s="220" t="s">
        <v>206</v>
      </c>
      <c r="D1529" s="221">
        <v>1630.55</v>
      </c>
    </row>
    <row r="1530" spans="1:4" ht="50.1" customHeight="1" x14ac:dyDescent="0.2">
      <c r="A1530" s="226">
        <v>98424</v>
      </c>
      <c r="B1530" s="223" t="s">
        <v>1744</v>
      </c>
      <c r="C1530" s="220" t="s">
        <v>206</v>
      </c>
      <c r="D1530" s="221">
        <v>1706.98</v>
      </c>
    </row>
    <row r="1531" spans="1:4" ht="50.1" customHeight="1" x14ac:dyDescent="0.2">
      <c r="A1531" s="226">
        <v>98425</v>
      </c>
      <c r="B1531" s="223" t="s">
        <v>1745</v>
      </c>
      <c r="C1531" s="220" t="s">
        <v>206</v>
      </c>
      <c r="D1531" s="221">
        <v>2077.6</v>
      </c>
    </row>
    <row r="1532" spans="1:4" ht="50.1" customHeight="1" x14ac:dyDescent="0.2">
      <c r="A1532" s="226">
        <v>98426</v>
      </c>
      <c r="B1532" s="223" t="s">
        <v>1746</v>
      </c>
      <c r="C1532" s="220" t="s">
        <v>206</v>
      </c>
      <c r="D1532" s="221">
        <v>2659.5</v>
      </c>
    </row>
    <row r="1533" spans="1:4" ht="50.1" customHeight="1" x14ac:dyDescent="0.2">
      <c r="A1533" s="226">
        <v>98427</v>
      </c>
      <c r="B1533" s="223" t="s">
        <v>1747</v>
      </c>
      <c r="C1533" s="220" t="s">
        <v>206</v>
      </c>
      <c r="D1533" s="221">
        <v>3241.4</v>
      </c>
    </row>
    <row r="1534" spans="1:4" ht="50.1" customHeight="1" x14ac:dyDescent="0.2">
      <c r="A1534" s="226">
        <v>98428</v>
      </c>
      <c r="B1534" s="223" t="s">
        <v>1748</v>
      </c>
      <c r="C1534" s="220" t="s">
        <v>206</v>
      </c>
      <c r="D1534" s="221">
        <v>3567.66</v>
      </c>
    </row>
    <row r="1535" spans="1:4" ht="50.1" customHeight="1" x14ac:dyDescent="0.2">
      <c r="A1535" s="226">
        <v>98429</v>
      </c>
      <c r="B1535" s="223" t="s">
        <v>1749</v>
      </c>
      <c r="C1535" s="220" t="s">
        <v>206</v>
      </c>
      <c r="D1535" s="221">
        <v>3893.93</v>
      </c>
    </row>
    <row r="1536" spans="1:4" ht="50.1" customHeight="1" x14ac:dyDescent="0.2">
      <c r="A1536" s="226">
        <v>98430</v>
      </c>
      <c r="B1536" s="223" t="s">
        <v>1750</v>
      </c>
      <c r="C1536" s="220" t="s">
        <v>206</v>
      </c>
      <c r="D1536" s="221">
        <v>2509.11</v>
      </c>
    </row>
    <row r="1537" spans="1:4" ht="50.1" customHeight="1" x14ac:dyDescent="0.2">
      <c r="A1537" s="226">
        <v>98431</v>
      </c>
      <c r="B1537" s="223" t="s">
        <v>1751</v>
      </c>
      <c r="C1537" s="220" t="s">
        <v>206</v>
      </c>
      <c r="D1537" s="221">
        <v>3091.01</v>
      </c>
    </row>
    <row r="1538" spans="1:4" ht="50.1" customHeight="1" x14ac:dyDescent="0.2">
      <c r="A1538" s="226">
        <v>98432</v>
      </c>
      <c r="B1538" s="223" t="s">
        <v>1752</v>
      </c>
      <c r="C1538" s="220" t="s">
        <v>206</v>
      </c>
      <c r="D1538" s="221">
        <v>3672.91</v>
      </c>
    </row>
    <row r="1539" spans="1:4" ht="50.1" customHeight="1" x14ac:dyDescent="0.2">
      <c r="A1539" s="226">
        <v>98433</v>
      </c>
      <c r="B1539" s="223" t="s">
        <v>1753</v>
      </c>
      <c r="C1539" s="220" t="s">
        <v>206</v>
      </c>
      <c r="D1539" s="221">
        <v>3999.17</v>
      </c>
    </row>
    <row r="1540" spans="1:4" ht="50.1" customHeight="1" x14ac:dyDescent="0.2">
      <c r="A1540" s="226">
        <v>98434</v>
      </c>
      <c r="B1540" s="223" t="s">
        <v>1754</v>
      </c>
      <c r="C1540" s="220" t="s">
        <v>206</v>
      </c>
      <c r="D1540" s="221">
        <v>4325.4399999999996</v>
      </c>
    </row>
    <row r="1541" spans="1:4" ht="50.1" customHeight="1" x14ac:dyDescent="0.2">
      <c r="A1541" s="226">
        <v>94263</v>
      </c>
      <c r="B1541" s="223" t="s">
        <v>1755</v>
      </c>
      <c r="C1541" s="220" t="s">
        <v>125</v>
      </c>
      <c r="D1541" s="221">
        <v>19.71</v>
      </c>
    </row>
    <row r="1542" spans="1:4" ht="50.1" customHeight="1" x14ac:dyDescent="0.2">
      <c r="A1542" s="226">
        <v>94264</v>
      </c>
      <c r="B1542" s="223" t="s">
        <v>1756</v>
      </c>
      <c r="C1542" s="220" t="s">
        <v>125</v>
      </c>
      <c r="D1542" s="221">
        <v>22.27</v>
      </c>
    </row>
    <row r="1543" spans="1:4" ht="50.1" customHeight="1" x14ac:dyDescent="0.2">
      <c r="A1543" s="226">
        <v>94265</v>
      </c>
      <c r="B1543" s="223" t="s">
        <v>1757</v>
      </c>
      <c r="C1543" s="220" t="s">
        <v>125</v>
      </c>
      <c r="D1543" s="221">
        <v>25.09</v>
      </c>
    </row>
    <row r="1544" spans="1:4" ht="50.1" customHeight="1" x14ac:dyDescent="0.2">
      <c r="A1544" s="226">
        <v>94266</v>
      </c>
      <c r="B1544" s="223" t="s">
        <v>1758</v>
      </c>
      <c r="C1544" s="220" t="s">
        <v>125</v>
      </c>
      <c r="D1544" s="221">
        <v>27.99</v>
      </c>
    </row>
    <row r="1545" spans="1:4" ht="50.1" customHeight="1" x14ac:dyDescent="0.2">
      <c r="A1545" s="226">
        <v>94267</v>
      </c>
      <c r="B1545" s="223" t="s">
        <v>1759</v>
      </c>
      <c r="C1545" s="220" t="s">
        <v>125</v>
      </c>
      <c r="D1545" s="221">
        <v>29.53</v>
      </c>
    </row>
    <row r="1546" spans="1:4" ht="50.1" customHeight="1" x14ac:dyDescent="0.2">
      <c r="A1546" s="226">
        <v>94268</v>
      </c>
      <c r="B1546" s="223" t="s">
        <v>1760</v>
      </c>
      <c r="C1546" s="220" t="s">
        <v>125</v>
      </c>
      <c r="D1546" s="221">
        <v>32.74</v>
      </c>
    </row>
    <row r="1547" spans="1:4" ht="50.1" customHeight="1" x14ac:dyDescent="0.2">
      <c r="A1547" s="226">
        <v>94269</v>
      </c>
      <c r="B1547" s="223" t="s">
        <v>1761</v>
      </c>
      <c r="C1547" s="220" t="s">
        <v>125</v>
      </c>
      <c r="D1547" s="221">
        <v>41.44</v>
      </c>
    </row>
    <row r="1548" spans="1:4" ht="50.1" customHeight="1" x14ac:dyDescent="0.2">
      <c r="A1548" s="226">
        <v>94270</v>
      </c>
      <c r="B1548" s="223" t="s">
        <v>1762</v>
      </c>
      <c r="C1548" s="220" t="s">
        <v>125</v>
      </c>
      <c r="D1548" s="221">
        <v>45.91</v>
      </c>
    </row>
    <row r="1549" spans="1:4" ht="50.1" customHeight="1" x14ac:dyDescent="0.2">
      <c r="A1549" s="226">
        <v>94271</v>
      </c>
      <c r="B1549" s="223" t="s">
        <v>1763</v>
      </c>
      <c r="C1549" s="220" t="s">
        <v>125</v>
      </c>
      <c r="D1549" s="221">
        <v>50.52</v>
      </c>
    </row>
    <row r="1550" spans="1:4" ht="50.1" customHeight="1" x14ac:dyDescent="0.2">
      <c r="A1550" s="226">
        <v>94272</v>
      </c>
      <c r="B1550" s="223" t="s">
        <v>1764</v>
      </c>
      <c r="C1550" s="220" t="s">
        <v>125</v>
      </c>
      <c r="D1550" s="221">
        <v>56.48</v>
      </c>
    </row>
    <row r="1551" spans="1:4" ht="50.1" customHeight="1" x14ac:dyDescent="0.2">
      <c r="A1551" s="226">
        <v>94273</v>
      </c>
      <c r="B1551" s="223" t="s">
        <v>1765</v>
      </c>
      <c r="C1551" s="220" t="s">
        <v>125</v>
      </c>
      <c r="D1551" s="221">
        <v>32.42</v>
      </c>
    </row>
    <row r="1552" spans="1:4" ht="50.1" customHeight="1" x14ac:dyDescent="0.2">
      <c r="A1552" s="226">
        <v>94274</v>
      </c>
      <c r="B1552" s="223" t="s">
        <v>1766</v>
      </c>
      <c r="C1552" s="220" t="s">
        <v>125</v>
      </c>
      <c r="D1552" s="221">
        <v>35.159999999999997</v>
      </c>
    </row>
    <row r="1553" spans="1:4" ht="50.1" customHeight="1" x14ac:dyDescent="0.2">
      <c r="A1553" s="226">
        <v>94275</v>
      </c>
      <c r="B1553" s="223" t="s">
        <v>1767</v>
      </c>
      <c r="C1553" s="220" t="s">
        <v>125</v>
      </c>
      <c r="D1553" s="221">
        <v>30.99</v>
      </c>
    </row>
    <row r="1554" spans="1:4" ht="50.1" customHeight="1" x14ac:dyDescent="0.2">
      <c r="A1554" s="226">
        <v>94276</v>
      </c>
      <c r="B1554" s="223" t="s">
        <v>1768</v>
      </c>
      <c r="C1554" s="220" t="s">
        <v>125</v>
      </c>
      <c r="D1554" s="221">
        <v>33.74</v>
      </c>
    </row>
    <row r="1555" spans="1:4" ht="50.1" customHeight="1" x14ac:dyDescent="0.2">
      <c r="A1555" s="226">
        <v>94281</v>
      </c>
      <c r="B1555" s="223" t="s">
        <v>1769</v>
      </c>
      <c r="C1555" s="220" t="s">
        <v>125</v>
      </c>
      <c r="D1555" s="221">
        <v>30.36</v>
      </c>
    </row>
    <row r="1556" spans="1:4" ht="50.1" customHeight="1" x14ac:dyDescent="0.2">
      <c r="A1556" s="226">
        <v>94282</v>
      </c>
      <c r="B1556" s="223" t="s">
        <v>1770</v>
      </c>
      <c r="C1556" s="220" t="s">
        <v>125</v>
      </c>
      <c r="D1556" s="221">
        <v>38.72</v>
      </c>
    </row>
    <row r="1557" spans="1:4" ht="50.1" customHeight="1" x14ac:dyDescent="0.2">
      <c r="A1557" s="226">
        <v>94283</v>
      </c>
      <c r="B1557" s="223" t="s">
        <v>1771</v>
      </c>
      <c r="C1557" s="220" t="s">
        <v>125</v>
      </c>
      <c r="D1557" s="221">
        <v>38.35</v>
      </c>
    </row>
    <row r="1558" spans="1:4" ht="50.1" customHeight="1" x14ac:dyDescent="0.2">
      <c r="A1558" s="226">
        <v>94284</v>
      </c>
      <c r="B1558" s="223" t="s">
        <v>1772</v>
      </c>
      <c r="C1558" s="220" t="s">
        <v>125</v>
      </c>
      <c r="D1558" s="221">
        <v>46.72</v>
      </c>
    </row>
    <row r="1559" spans="1:4" ht="50.1" customHeight="1" x14ac:dyDescent="0.2">
      <c r="A1559" s="226">
        <v>94285</v>
      </c>
      <c r="B1559" s="223" t="s">
        <v>1773</v>
      </c>
      <c r="C1559" s="220" t="s">
        <v>125</v>
      </c>
      <c r="D1559" s="221">
        <v>45.95</v>
      </c>
    </row>
    <row r="1560" spans="1:4" ht="50.1" customHeight="1" x14ac:dyDescent="0.2">
      <c r="A1560" s="226">
        <v>94286</v>
      </c>
      <c r="B1560" s="223" t="s">
        <v>1774</v>
      </c>
      <c r="C1560" s="220" t="s">
        <v>125</v>
      </c>
      <c r="D1560" s="221">
        <v>54.32</v>
      </c>
    </row>
    <row r="1561" spans="1:4" ht="50.1" customHeight="1" x14ac:dyDescent="0.2">
      <c r="A1561" s="226">
        <v>94287</v>
      </c>
      <c r="B1561" s="223" t="s">
        <v>1775</v>
      </c>
      <c r="C1561" s="220" t="s">
        <v>125</v>
      </c>
      <c r="D1561" s="221">
        <v>24.27</v>
      </c>
    </row>
    <row r="1562" spans="1:4" ht="50.1" customHeight="1" x14ac:dyDescent="0.2">
      <c r="A1562" s="226">
        <v>94288</v>
      </c>
      <c r="B1562" s="223" t="s">
        <v>1776</v>
      </c>
      <c r="C1562" s="220" t="s">
        <v>125</v>
      </c>
      <c r="D1562" s="221">
        <v>31.58</v>
      </c>
    </row>
    <row r="1563" spans="1:4" ht="50.1" customHeight="1" x14ac:dyDescent="0.2">
      <c r="A1563" s="226">
        <v>94289</v>
      </c>
      <c r="B1563" s="223" t="s">
        <v>1777</v>
      </c>
      <c r="C1563" s="220" t="s">
        <v>125</v>
      </c>
      <c r="D1563" s="221">
        <v>30.09</v>
      </c>
    </row>
    <row r="1564" spans="1:4" ht="50.1" customHeight="1" x14ac:dyDescent="0.2">
      <c r="A1564" s="226">
        <v>94290</v>
      </c>
      <c r="B1564" s="223" t="s">
        <v>1778</v>
      </c>
      <c r="C1564" s="220" t="s">
        <v>125</v>
      </c>
      <c r="D1564" s="221">
        <v>37.4</v>
      </c>
    </row>
    <row r="1565" spans="1:4" ht="50.1" customHeight="1" x14ac:dyDescent="0.2">
      <c r="A1565" s="226">
        <v>94291</v>
      </c>
      <c r="B1565" s="223" t="s">
        <v>1779</v>
      </c>
      <c r="C1565" s="220" t="s">
        <v>125</v>
      </c>
      <c r="D1565" s="221">
        <v>35.53</v>
      </c>
    </row>
    <row r="1566" spans="1:4" ht="50.1" customHeight="1" x14ac:dyDescent="0.2">
      <c r="A1566" s="226">
        <v>94292</v>
      </c>
      <c r="B1566" s="223" t="s">
        <v>1780</v>
      </c>
      <c r="C1566" s="220" t="s">
        <v>125</v>
      </c>
      <c r="D1566" s="221">
        <v>42.85</v>
      </c>
    </row>
    <row r="1567" spans="1:4" ht="50.1" customHeight="1" x14ac:dyDescent="0.2">
      <c r="A1567" s="226">
        <v>94293</v>
      </c>
      <c r="B1567" s="223" t="s">
        <v>1781</v>
      </c>
      <c r="C1567" s="220" t="s">
        <v>125</v>
      </c>
      <c r="D1567" s="221">
        <v>88.42</v>
      </c>
    </row>
    <row r="1568" spans="1:4" ht="50.1" customHeight="1" x14ac:dyDescent="0.2">
      <c r="A1568" s="226">
        <v>94294</v>
      </c>
      <c r="B1568" s="223" t="s">
        <v>1782</v>
      </c>
      <c r="C1568" s="220" t="s">
        <v>125</v>
      </c>
      <c r="D1568" s="221">
        <v>5.94</v>
      </c>
    </row>
    <row r="1569" spans="1:4" ht="50.1" customHeight="1" x14ac:dyDescent="0.2">
      <c r="A1569" s="226">
        <v>94037</v>
      </c>
      <c r="B1569" s="223" t="s">
        <v>1783</v>
      </c>
      <c r="C1569" s="220" t="s">
        <v>433</v>
      </c>
      <c r="D1569" s="221">
        <v>14.26</v>
      </c>
    </row>
    <row r="1570" spans="1:4" ht="50.1" customHeight="1" x14ac:dyDescent="0.2">
      <c r="A1570" s="226">
        <v>94038</v>
      </c>
      <c r="B1570" s="223" t="s">
        <v>1784</v>
      </c>
      <c r="C1570" s="220" t="s">
        <v>433</v>
      </c>
      <c r="D1570" s="221">
        <v>19.739999999999998</v>
      </c>
    </row>
    <row r="1571" spans="1:4" ht="50.1" customHeight="1" x14ac:dyDescent="0.2">
      <c r="A1571" s="226">
        <v>94039</v>
      </c>
      <c r="B1571" s="223" t="s">
        <v>1785</v>
      </c>
      <c r="C1571" s="220" t="s">
        <v>433</v>
      </c>
      <c r="D1571" s="221">
        <v>11.23</v>
      </c>
    </row>
    <row r="1572" spans="1:4" ht="50.1" customHeight="1" x14ac:dyDescent="0.2">
      <c r="A1572" s="226">
        <v>94040</v>
      </c>
      <c r="B1572" s="223" t="s">
        <v>1786</v>
      </c>
      <c r="C1572" s="220" t="s">
        <v>433</v>
      </c>
      <c r="D1572" s="221">
        <v>16.75</v>
      </c>
    </row>
    <row r="1573" spans="1:4" ht="50.1" customHeight="1" x14ac:dyDescent="0.2">
      <c r="A1573" s="226">
        <v>94041</v>
      </c>
      <c r="B1573" s="223" t="s">
        <v>1787</v>
      </c>
      <c r="C1573" s="220" t="s">
        <v>433</v>
      </c>
      <c r="D1573" s="221">
        <v>8.6199999999999992</v>
      </c>
    </row>
    <row r="1574" spans="1:4" ht="50.1" customHeight="1" x14ac:dyDescent="0.2">
      <c r="A1574" s="226">
        <v>94042</v>
      </c>
      <c r="B1574" s="223" t="s">
        <v>1788</v>
      </c>
      <c r="C1574" s="220" t="s">
        <v>433</v>
      </c>
      <c r="D1574" s="221">
        <v>14.29</v>
      </c>
    </row>
    <row r="1575" spans="1:4" ht="50.1" customHeight="1" x14ac:dyDescent="0.2">
      <c r="A1575" s="226">
        <v>94043</v>
      </c>
      <c r="B1575" s="223" t="s">
        <v>1789</v>
      </c>
      <c r="C1575" s="220" t="s">
        <v>433</v>
      </c>
      <c r="D1575" s="221">
        <v>13.39</v>
      </c>
    </row>
    <row r="1576" spans="1:4" ht="50.1" customHeight="1" x14ac:dyDescent="0.2">
      <c r="A1576" s="226">
        <v>94044</v>
      </c>
      <c r="B1576" s="223" t="s">
        <v>1790</v>
      </c>
      <c r="C1576" s="220" t="s">
        <v>433</v>
      </c>
      <c r="D1576" s="221">
        <v>18.920000000000002</v>
      </c>
    </row>
    <row r="1577" spans="1:4" ht="50.1" customHeight="1" x14ac:dyDescent="0.2">
      <c r="A1577" s="226">
        <v>94045</v>
      </c>
      <c r="B1577" s="223" t="s">
        <v>1791</v>
      </c>
      <c r="C1577" s="220" t="s">
        <v>433</v>
      </c>
      <c r="D1577" s="221">
        <v>10.4</v>
      </c>
    </row>
    <row r="1578" spans="1:4" ht="50.1" customHeight="1" x14ac:dyDescent="0.2">
      <c r="A1578" s="226">
        <v>94046</v>
      </c>
      <c r="B1578" s="223" t="s">
        <v>1792</v>
      </c>
      <c r="C1578" s="220" t="s">
        <v>433</v>
      </c>
      <c r="D1578" s="221">
        <v>15.9</v>
      </c>
    </row>
    <row r="1579" spans="1:4" ht="50.1" customHeight="1" x14ac:dyDescent="0.2">
      <c r="A1579" s="226">
        <v>94047</v>
      </c>
      <c r="B1579" s="223" t="s">
        <v>1793</v>
      </c>
      <c r="C1579" s="220" t="s">
        <v>433</v>
      </c>
      <c r="D1579" s="221">
        <v>7.8</v>
      </c>
    </row>
    <row r="1580" spans="1:4" ht="50.1" customHeight="1" x14ac:dyDescent="0.2">
      <c r="A1580" s="226">
        <v>94048</v>
      </c>
      <c r="B1580" s="223" t="s">
        <v>1794</v>
      </c>
      <c r="C1580" s="220" t="s">
        <v>433</v>
      </c>
      <c r="D1580" s="221">
        <v>13.43</v>
      </c>
    </row>
    <row r="1581" spans="1:4" ht="50.1" customHeight="1" x14ac:dyDescent="0.2">
      <c r="A1581" s="226">
        <v>94049</v>
      </c>
      <c r="B1581" s="223" t="s">
        <v>1795</v>
      </c>
      <c r="C1581" s="220" t="s">
        <v>433</v>
      </c>
      <c r="D1581" s="221">
        <v>23.51</v>
      </c>
    </row>
    <row r="1582" spans="1:4" ht="50.1" customHeight="1" x14ac:dyDescent="0.2">
      <c r="A1582" s="226">
        <v>94050</v>
      </c>
      <c r="B1582" s="223" t="s">
        <v>1796</v>
      </c>
      <c r="C1582" s="220" t="s">
        <v>433</v>
      </c>
      <c r="D1582" s="221">
        <v>30.67</v>
      </c>
    </row>
    <row r="1583" spans="1:4" ht="50.1" customHeight="1" x14ac:dyDescent="0.2">
      <c r="A1583" s="226">
        <v>94051</v>
      </c>
      <c r="B1583" s="223" t="s">
        <v>1797</v>
      </c>
      <c r="C1583" s="220" t="s">
        <v>433</v>
      </c>
      <c r="D1583" s="221">
        <v>19.32</v>
      </c>
    </row>
    <row r="1584" spans="1:4" ht="50.1" customHeight="1" x14ac:dyDescent="0.2">
      <c r="A1584" s="226">
        <v>94052</v>
      </c>
      <c r="B1584" s="223" t="s">
        <v>1798</v>
      </c>
      <c r="C1584" s="220" t="s">
        <v>433</v>
      </c>
      <c r="D1584" s="221">
        <v>26.33</v>
      </c>
    </row>
    <row r="1585" spans="1:4" ht="50.1" customHeight="1" x14ac:dyDescent="0.2">
      <c r="A1585" s="226">
        <v>94053</v>
      </c>
      <c r="B1585" s="223" t="s">
        <v>1799</v>
      </c>
      <c r="C1585" s="220" t="s">
        <v>433</v>
      </c>
      <c r="D1585" s="221">
        <v>16.62</v>
      </c>
    </row>
    <row r="1586" spans="1:4" ht="50.1" customHeight="1" x14ac:dyDescent="0.2">
      <c r="A1586" s="226">
        <v>94054</v>
      </c>
      <c r="B1586" s="223" t="s">
        <v>1800</v>
      </c>
      <c r="C1586" s="220" t="s">
        <v>433</v>
      </c>
      <c r="D1586" s="221">
        <v>23.78</v>
      </c>
    </row>
    <row r="1587" spans="1:4" ht="50.1" customHeight="1" x14ac:dyDescent="0.2">
      <c r="A1587" s="226">
        <v>94055</v>
      </c>
      <c r="B1587" s="223" t="s">
        <v>1801</v>
      </c>
      <c r="C1587" s="220" t="s">
        <v>433</v>
      </c>
      <c r="D1587" s="221">
        <v>22.41</v>
      </c>
    </row>
    <row r="1588" spans="1:4" ht="50.1" customHeight="1" x14ac:dyDescent="0.2">
      <c r="A1588" s="226">
        <v>94056</v>
      </c>
      <c r="B1588" s="223" t="s">
        <v>1802</v>
      </c>
      <c r="C1588" s="220" t="s">
        <v>433</v>
      </c>
      <c r="D1588" s="221">
        <v>29.59</v>
      </c>
    </row>
    <row r="1589" spans="1:4" ht="50.1" customHeight="1" x14ac:dyDescent="0.2">
      <c r="A1589" s="226">
        <v>94057</v>
      </c>
      <c r="B1589" s="223" t="s">
        <v>1803</v>
      </c>
      <c r="C1589" s="220" t="s">
        <v>433</v>
      </c>
      <c r="D1589" s="221">
        <v>18.23</v>
      </c>
    </row>
    <row r="1590" spans="1:4" ht="50.1" customHeight="1" x14ac:dyDescent="0.2">
      <c r="A1590" s="226">
        <v>94058</v>
      </c>
      <c r="B1590" s="223" t="s">
        <v>1804</v>
      </c>
      <c r="C1590" s="220" t="s">
        <v>433</v>
      </c>
      <c r="D1590" s="221">
        <v>25.23</v>
      </c>
    </row>
    <row r="1591" spans="1:4" ht="50.1" customHeight="1" x14ac:dyDescent="0.2">
      <c r="A1591" s="226">
        <v>94059</v>
      </c>
      <c r="B1591" s="223" t="s">
        <v>1805</v>
      </c>
      <c r="C1591" s="220" t="s">
        <v>433</v>
      </c>
      <c r="D1591" s="221">
        <v>15.53</v>
      </c>
    </row>
    <row r="1592" spans="1:4" ht="50.1" customHeight="1" x14ac:dyDescent="0.2">
      <c r="A1592" s="226">
        <v>94060</v>
      </c>
      <c r="B1592" s="223" t="s">
        <v>1806</v>
      </c>
      <c r="C1592" s="220" t="s">
        <v>433</v>
      </c>
      <c r="D1592" s="221">
        <v>22.68</v>
      </c>
    </row>
    <row r="1593" spans="1:4" ht="50.1" customHeight="1" x14ac:dyDescent="0.2">
      <c r="A1593" s="226" t="s">
        <v>1807</v>
      </c>
      <c r="B1593" s="223" t="s">
        <v>1808</v>
      </c>
      <c r="C1593" s="220" t="s">
        <v>433</v>
      </c>
      <c r="D1593" s="221">
        <v>56.21</v>
      </c>
    </row>
    <row r="1594" spans="1:4" ht="50.1" customHeight="1" x14ac:dyDescent="0.2">
      <c r="A1594" s="226" t="s">
        <v>1809</v>
      </c>
      <c r="B1594" s="223" t="s">
        <v>1810</v>
      </c>
      <c r="C1594" s="220" t="s">
        <v>433</v>
      </c>
      <c r="D1594" s="221">
        <v>36.82</v>
      </c>
    </row>
    <row r="1595" spans="1:4" ht="50.1" customHeight="1" x14ac:dyDescent="0.2">
      <c r="A1595" s="226">
        <v>83770</v>
      </c>
      <c r="B1595" s="223" t="s">
        <v>1811</v>
      </c>
      <c r="C1595" s="220" t="s">
        <v>433</v>
      </c>
      <c r="D1595" s="221">
        <v>126.39</v>
      </c>
    </row>
    <row r="1596" spans="1:4" ht="50.1" customHeight="1" x14ac:dyDescent="0.2">
      <c r="A1596" s="226">
        <v>73301</v>
      </c>
      <c r="B1596" s="223" t="s">
        <v>1812</v>
      </c>
      <c r="C1596" s="220" t="s">
        <v>1498</v>
      </c>
      <c r="D1596" s="221">
        <v>10.01</v>
      </c>
    </row>
    <row r="1597" spans="1:4" ht="50.1" customHeight="1" x14ac:dyDescent="0.2">
      <c r="A1597" s="226">
        <v>83515</v>
      </c>
      <c r="B1597" s="223" t="s">
        <v>1813</v>
      </c>
      <c r="C1597" s="220" t="s">
        <v>1498</v>
      </c>
      <c r="D1597" s="221">
        <v>17.18</v>
      </c>
    </row>
    <row r="1598" spans="1:4" ht="50.1" customHeight="1" x14ac:dyDescent="0.2">
      <c r="A1598" s="226">
        <v>83516</v>
      </c>
      <c r="B1598" s="223" t="s">
        <v>1814</v>
      </c>
      <c r="C1598" s="220" t="s">
        <v>1498</v>
      </c>
      <c r="D1598" s="221">
        <v>19.84</v>
      </c>
    </row>
    <row r="1599" spans="1:4" ht="50.1" customHeight="1" x14ac:dyDescent="0.2">
      <c r="A1599" s="226">
        <v>72144</v>
      </c>
      <c r="B1599" s="223" t="s">
        <v>1815</v>
      </c>
      <c r="C1599" s="220" t="s">
        <v>206</v>
      </c>
      <c r="D1599" s="221">
        <v>65.86</v>
      </c>
    </row>
    <row r="1600" spans="1:4" ht="50.1" customHeight="1" x14ac:dyDescent="0.2">
      <c r="A1600" s="226" t="s">
        <v>1816</v>
      </c>
      <c r="B1600" s="223" t="s">
        <v>1817</v>
      </c>
      <c r="C1600" s="220" t="s">
        <v>206</v>
      </c>
      <c r="D1600" s="221">
        <v>637.52</v>
      </c>
    </row>
    <row r="1601" spans="1:4" ht="50.1" customHeight="1" x14ac:dyDescent="0.2">
      <c r="A1601" s="226" t="s">
        <v>1818</v>
      </c>
      <c r="B1601" s="223" t="s">
        <v>1819</v>
      </c>
      <c r="C1601" s="220" t="s">
        <v>206</v>
      </c>
      <c r="D1601" s="221">
        <v>795.03</v>
      </c>
    </row>
    <row r="1602" spans="1:4" ht="50.1" customHeight="1" x14ac:dyDescent="0.2">
      <c r="A1602" s="226">
        <v>84874</v>
      </c>
      <c r="B1602" s="223" t="s">
        <v>1820</v>
      </c>
      <c r="C1602" s="220" t="s">
        <v>206</v>
      </c>
      <c r="D1602" s="221">
        <v>203.68</v>
      </c>
    </row>
    <row r="1603" spans="1:4" ht="50.1" customHeight="1" x14ac:dyDescent="0.2">
      <c r="A1603" s="226">
        <v>84876</v>
      </c>
      <c r="B1603" s="223" t="s">
        <v>1821</v>
      </c>
      <c r="C1603" s="220" t="s">
        <v>433</v>
      </c>
      <c r="D1603" s="221">
        <v>453.32</v>
      </c>
    </row>
    <row r="1604" spans="1:4" ht="50.1" customHeight="1" x14ac:dyDescent="0.2">
      <c r="A1604" s="226">
        <v>90800</v>
      </c>
      <c r="B1604" s="223" t="s">
        <v>1822</v>
      </c>
      <c r="C1604" s="220" t="s">
        <v>206</v>
      </c>
      <c r="D1604" s="221">
        <v>187.56</v>
      </c>
    </row>
    <row r="1605" spans="1:4" ht="50.1" customHeight="1" x14ac:dyDescent="0.2">
      <c r="A1605" s="226">
        <v>90801</v>
      </c>
      <c r="B1605" s="223" t="s">
        <v>1823</v>
      </c>
      <c r="C1605" s="220" t="s">
        <v>206</v>
      </c>
      <c r="D1605" s="221">
        <v>193.46</v>
      </c>
    </row>
    <row r="1606" spans="1:4" ht="50.1" customHeight="1" x14ac:dyDescent="0.2">
      <c r="A1606" s="226">
        <v>90802</v>
      </c>
      <c r="B1606" s="223" t="s">
        <v>1824</v>
      </c>
      <c r="C1606" s="220" t="s">
        <v>206</v>
      </c>
      <c r="D1606" s="221">
        <v>199.36</v>
      </c>
    </row>
    <row r="1607" spans="1:4" ht="50.1" customHeight="1" x14ac:dyDescent="0.2">
      <c r="A1607" s="226">
        <v>90803</v>
      </c>
      <c r="B1607" s="223" t="s">
        <v>1825</v>
      </c>
      <c r="C1607" s="220" t="s">
        <v>206</v>
      </c>
      <c r="D1607" s="221">
        <v>205.25</v>
      </c>
    </row>
    <row r="1608" spans="1:4" ht="50.1" customHeight="1" x14ac:dyDescent="0.2">
      <c r="A1608" s="226">
        <v>90804</v>
      </c>
      <c r="B1608" s="223" t="s">
        <v>1826</v>
      </c>
      <c r="C1608" s="220" t="s">
        <v>206</v>
      </c>
      <c r="D1608" s="221">
        <v>240.98</v>
      </c>
    </row>
    <row r="1609" spans="1:4" ht="50.1" customHeight="1" x14ac:dyDescent="0.2">
      <c r="A1609" s="226">
        <v>90805</v>
      </c>
      <c r="B1609" s="223" t="s">
        <v>1827</v>
      </c>
      <c r="C1609" s="220" t="s">
        <v>206</v>
      </c>
      <c r="D1609" s="221">
        <v>53.42</v>
      </c>
    </row>
    <row r="1610" spans="1:4" ht="50.1" customHeight="1" x14ac:dyDescent="0.2">
      <c r="A1610" s="226">
        <v>90806</v>
      </c>
      <c r="B1610" s="223" t="s">
        <v>1828</v>
      </c>
      <c r="C1610" s="220" t="s">
        <v>206</v>
      </c>
      <c r="D1610" s="221">
        <v>251.29</v>
      </c>
    </row>
    <row r="1611" spans="1:4" ht="50.1" customHeight="1" x14ac:dyDescent="0.2">
      <c r="A1611" s="226">
        <v>90807</v>
      </c>
      <c r="B1611" s="223" t="s">
        <v>1829</v>
      </c>
      <c r="C1611" s="220" t="s">
        <v>206</v>
      </c>
      <c r="D1611" s="221">
        <v>57.83</v>
      </c>
    </row>
    <row r="1612" spans="1:4" ht="50.1" customHeight="1" x14ac:dyDescent="0.2">
      <c r="A1612" s="226">
        <v>90816</v>
      </c>
      <c r="B1612" s="223" t="s">
        <v>1830</v>
      </c>
      <c r="C1612" s="220" t="s">
        <v>206</v>
      </c>
      <c r="D1612" s="221">
        <v>261.58999999999997</v>
      </c>
    </row>
    <row r="1613" spans="1:4" ht="50.1" customHeight="1" x14ac:dyDescent="0.2">
      <c r="A1613" s="226">
        <v>90817</v>
      </c>
      <c r="B1613" s="223" t="s">
        <v>1831</v>
      </c>
      <c r="C1613" s="220" t="s">
        <v>206</v>
      </c>
      <c r="D1613" s="221">
        <v>62.23</v>
      </c>
    </row>
    <row r="1614" spans="1:4" ht="50.1" customHeight="1" x14ac:dyDescent="0.2">
      <c r="A1614" s="226">
        <v>90818</v>
      </c>
      <c r="B1614" s="223" t="s">
        <v>1832</v>
      </c>
      <c r="C1614" s="220" t="s">
        <v>206</v>
      </c>
      <c r="D1614" s="221">
        <v>271.93</v>
      </c>
    </row>
    <row r="1615" spans="1:4" ht="50.1" customHeight="1" x14ac:dyDescent="0.2">
      <c r="A1615" s="226">
        <v>90819</v>
      </c>
      <c r="B1615" s="223" t="s">
        <v>1833</v>
      </c>
      <c r="C1615" s="220" t="s">
        <v>206</v>
      </c>
      <c r="D1615" s="221">
        <v>66.680000000000007</v>
      </c>
    </row>
    <row r="1616" spans="1:4" ht="50.1" customHeight="1" x14ac:dyDescent="0.2">
      <c r="A1616" s="226">
        <v>90820</v>
      </c>
      <c r="B1616" s="223" t="s">
        <v>1834</v>
      </c>
      <c r="C1616" s="220" t="s">
        <v>206</v>
      </c>
      <c r="D1616" s="221">
        <v>261.14</v>
      </c>
    </row>
    <row r="1617" spans="1:4" ht="50.1" customHeight="1" x14ac:dyDescent="0.2">
      <c r="A1617" s="226">
        <v>90821</v>
      </c>
      <c r="B1617" s="223" t="s">
        <v>1835</v>
      </c>
      <c r="C1617" s="220" t="s">
        <v>206</v>
      </c>
      <c r="D1617" s="221">
        <v>283.95</v>
      </c>
    </row>
    <row r="1618" spans="1:4" ht="50.1" customHeight="1" x14ac:dyDescent="0.2">
      <c r="A1618" s="226">
        <v>90822</v>
      </c>
      <c r="B1618" s="223" t="s">
        <v>1836</v>
      </c>
      <c r="C1618" s="220" t="s">
        <v>206</v>
      </c>
      <c r="D1618" s="221">
        <v>280.48</v>
      </c>
    </row>
    <row r="1619" spans="1:4" ht="50.1" customHeight="1" x14ac:dyDescent="0.2">
      <c r="A1619" s="226">
        <v>90823</v>
      </c>
      <c r="B1619" s="223" t="s">
        <v>1837</v>
      </c>
      <c r="C1619" s="220" t="s">
        <v>206</v>
      </c>
      <c r="D1619" s="221">
        <v>294.85000000000002</v>
      </c>
    </row>
    <row r="1620" spans="1:4" ht="50.1" customHeight="1" x14ac:dyDescent="0.2">
      <c r="A1620" s="226">
        <v>90826</v>
      </c>
      <c r="B1620" s="223" t="s">
        <v>1838</v>
      </c>
      <c r="C1620" s="220" t="s">
        <v>206</v>
      </c>
      <c r="D1620" s="221">
        <v>29.21</v>
      </c>
    </row>
    <row r="1621" spans="1:4" ht="50.1" customHeight="1" x14ac:dyDescent="0.2">
      <c r="A1621" s="226">
        <v>90827</v>
      </c>
      <c r="B1621" s="223" t="s">
        <v>1839</v>
      </c>
      <c r="C1621" s="220" t="s">
        <v>206</v>
      </c>
      <c r="D1621" s="221">
        <v>30.5</v>
      </c>
    </row>
    <row r="1622" spans="1:4" ht="50.1" customHeight="1" x14ac:dyDescent="0.2">
      <c r="A1622" s="226">
        <v>90828</v>
      </c>
      <c r="B1622" s="223" t="s">
        <v>1840</v>
      </c>
      <c r="C1622" s="220" t="s">
        <v>206</v>
      </c>
      <c r="D1622" s="221">
        <v>31.78</v>
      </c>
    </row>
    <row r="1623" spans="1:4" ht="50.1" customHeight="1" x14ac:dyDescent="0.2">
      <c r="A1623" s="226">
        <v>90829</v>
      </c>
      <c r="B1623" s="223" t="s">
        <v>1841</v>
      </c>
      <c r="C1623" s="220" t="s">
        <v>206</v>
      </c>
      <c r="D1623" s="221">
        <v>33.07</v>
      </c>
    </row>
    <row r="1624" spans="1:4" ht="50.1" customHeight="1" x14ac:dyDescent="0.2">
      <c r="A1624" s="226">
        <v>90830</v>
      </c>
      <c r="B1624" s="223" t="s">
        <v>1842</v>
      </c>
      <c r="C1624" s="220" t="s">
        <v>206</v>
      </c>
      <c r="D1624" s="221">
        <v>82.63</v>
      </c>
    </row>
    <row r="1625" spans="1:4" ht="50.1" customHeight="1" x14ac:dyDescent="0.2">
      <c r="A1625" s="226">
        <v>90831</v>
      </c>
      <c r="B1625" s="223" t="s">
        <v>1843</v>
      </c>
      <c r="C1625" s="220" t="s">
        <v>206</v>
      </c>
      <c r="D1625" s="221">
        <v>64.760000000000005</v>
      </c>
    </row>
    <row r="1626" spans="1:4" ht="50.1" customHeight="1" x14ac:dyDescent="0.2">
      <c r="A1626" s="226">
        <v>90841</v>
      </c>
      <c r="B1626" s="223" t="s">
        <v>1844</v>
      </c>
      <c r="C1626" s="220" t="s">
        <v>206</v>
      </c>
      <c r="D1626" s="221">
        <v>625.29999999999995</v>
      </c>
    </row>
    <row r="1627" spans="1:4" ht="50.1" customHeight="1" x14ac:dyDescent="0.2">
      <c r="A1627" s="226">
        <v>90842</v>
      </c>
      <c r="B1627" s="223" t="s">
        <v>1845</v>
      </c>
      <c r="C1627" s="220" t="s">
        <v>206</v>
      </c>
      <c r="D1627" s="221">
        <v>666.75</v>
      </c>
    </row>
    <row r="1628" spans="1:4" ht="50.1" customHeight="1" x14ac:dyDescent="0.2">
      <c r="A1628" s="226">
        <v>90843</v>
      </c>
      <c r="B1628" s="223" t="s">
        <v>1846</v>
      </c>
      <c r="C1628" s="220" t="s">
        <v>206</v>
      </c>
      <c r="D1628" s="221">
        <v>688.26</v>
      </c>
    </row>
    <row r="1629" spans="1:4" ht="50.1" customHeight="1" x14ac:dyDescent="0.2">
      <c r="A1629" s="226">
        <v>90844</v>
      </c>
      <c r="B1629" s="223" t="s">
        <v>1847</v>
      </c>
      <c r="C1629" s="220" t="s">
        <v>206</v>
      </c>
      <c r="D1629" s="221">
        <v>715.55</v>
      </c>
    </row>
    <row r="1630" spans="1:4" ht="50.1" customHeight="1" x14ac:dyDescent="0.2">
      <c r="A1630" s="226">
        <v>90847</v>
      </c>
      <c r="B1630" s="223" t="s">
        <v>1848</v>
      </c>
      <c r="C1630" s="220" t="s">
        <v>206</v>
      </c>
      <c r="D1630" s="221">
        <v>560.54</v>
      </c>
    </row>
    <row r="1631" spans="1:4" ht="50.1" customHeight="1" x14ac:dyDescent="0.2">
      <c r="A1631" s="226">
        <v>90848</v>
      </c>
      <c r="B1631" s="223" t="s">
        <v>1849</v>
      </c>
      <c r="C1631" s="220" t="s">
        <v>206</v>
      </c>
      <c r="D1631" s="221">
        <v>596.24</v>
      </c>
    </row>
    <row r="1632" spans="1:4" ht="50.1" customHeight="1" x14ac:dyDescent="0.2">
      <c r="A1632" s="226">
        <v>90849</v>
      </c>
      <c r="B1632" s="223" t="s">
        <v>1850</v>
      </c>
      <c r="C1632" s="220" t="s">
        <v>206</v>
      </c>
      <c r="D1632" s="221">
        <v>605.63</v>
      </c>
    </row>
    <row r="1633" spans="1:4" ht="50.1" customHeight="1" x14ac:dyDescent="0.2">
      <c r="A1633" s="226">
        <v>90850</v>
      </c>
      <c r="B1633" s="223" t="s">
        <v>1851</v>
      </c>
      <c r="C1633" s="220" t="s">
        <v>206</v>
      </c>
      <c r="D1633" s="221">
        <v>632.91999999999996</v>
      </c>
    </row>
    <row r="1634" spans="1:4" ht="50.1" customHeight="1" x14ac:dyDescent="0.2">
      <c r="A1634" s="226">
        <v>91009</v>
      </c>
      <c r="B1634" s="223" t="s">
        <v>1852</v>
      </c>
      <c r="C1634" s="220" t="s">
        <v>206</v>
      </c>
      <c r="D1634" s="221">
        <v>267.32</v>
      </c>
    </row>
    <row r="1635" spans="1:4" ht="50.1" customHeight="1" x14ac:dyDescent="0.2">
      <c r="A1635" s="226">
        <v>91010</v>
      </c>
      <c r="B1635" s="223" t="s">
        <v>1853</v>
      </c>
      <c r="C1635" s="220" t="s">
        <v>206</v>
      </c>
      <c r="D1635" s="221">
        <v>216.2</v>
      </c>
    </row>
    <row r="1636" spans="1:4" ht="50.1" customHeight="1" x14ac:dyDescent="0.2">
      <c r="A1636" s="226">
        <v>91011</v>
      </c>
      <c r="B1636" s="223" t="s">
        <v>1854</v>
      </c>
      <c r="C1636" s="220" t="s">
        <v>206</v>
      </c>
      <c r="D1636" s="221">
        <v>303.63</v>
      </c>
    </row>
    <row r="1637" spans="1:4" ht="50.1" customHeight="1" x14ac:dyDescent="0.2">
      <c r="A1637" s="226">
        <v>91012</v>
      </c>
      <c r="B1637" s="223" t="s">
        <v>1855</v>
      </c>
      <c r="C1637" s="220" t="s">
        <v>206</v>
      </c>
      <c r="D1637" s="221">
        <v>290.08999999999997</v>
      </c>
    </row>
    <row r="1638" spans="1:4" ht="50.1" customHeight="1" x14ac:dyDescent="0.2">
      <c r="A1638" s="226">
        <v>91013</v>
      </c>
      <c r="B1638" s="223" t="s">
        <v>1856</v>
      </c>
      <c r="C1638" s="220" t="s">
        <v>206</v>
      </c>
      <c r="D1638" s="221">
        <v>566.72</v>
      </c>
    </row>
    <row r="1639" spans="1:4" ht="50.1" customHeight="1" x14ac:dyDescent="0.2">
      <c r="A1639" s="226">
        <v>91014</v>
      </c>
      <c r="B1639" s="223" t="s">
        <v>1857</v>
      </c>
      <c r="C1639" s="220" t="s">
        <v>206</v>
      </c>
      <c r="D1639" s="221">
        <v>528.49</v>
      </c>
    </row>
    <row r="1640" spans="1:4" ht="50.1" customHeight="1" x14ac:dyDescent="0.2">
      <c r="A1640" s="226">
        <v>91015</v>
      </c>
      <c r="B1640" s="223" t="s">
        <v>1858</v>
      </c>
      <c r="C1640" s="220" t="s">
        <v>206</v>
      </c>
      <c r="D1640" s="221">
        <v>628.78</v>
      </c>
    </row>
    <row r="1641" spans="1:4" ht="50.1" customHeight="1" x14ac:dyDescent="0.2">
      <c r="A1641" s="226">
        <v>91016</v>
      </c>
      <c r="B1641" s="223" t="s">
        <v>1859</v>
      </c>
      <c r="C1641" s="220" t="s">
        <v>206</v>
      </c>
      <c r="D1641" s="221">
        <v>628.16</v>
      </c>
    </row>
    <row r="1642" spans="1:4" ht="50.1" customHeight="1" x14ac:dyDescent="0.2">
      <c r="A1642" s="226">
        <v>91286</v>
      </c>
      <c r="B1642" s="223" t="s">
        <v>1860</v>
      </c>
      <c r="C1642" s="220" t="s">
        <v>206</v>
      </c>
      <c r="D1642" s="221">
        <v>143.51</v>
      </c>
    </row>
    <row r="1643" spans="1:4" ht="50.1" customHeight="1" x14ac:dyDescent="0.2">
      <c r="A1643" s="226">
        <v>91287</v>
      </c>
      <c r="B1643" s="223" t="s">
        <v>1861</v>
      </c>
      <c r="C1643" s="220" t="s">
        <v>206</v>
      </c>
      <c r="D1643" s="221">
        <v>149.41</v>
      </c>
    </row>
    <row r="1644" spans="1:4" ht="50.1" customHeight="1" x14ac:dyDescent="0.2">
      <c r="A1644" s="226">
        <v>91288</v>
      </c>
      <c r="B1644" s="223" t="s">
        <v>1862</v>
      </c>
      <c r="C1644" s="220" t="s">
        <v>206</v>
      </c>
      <c r="D1644" s="221">
        <v>155.31</v>
      </c>
    </row>
    <row r="1645" spans="1:4" ht="50.1" customHeight="1" x14ac:dyDescent="0.2">
      <c r="A1645" s="226">
        <v>91290</v>
      </c>
      <c r="B1645" s="223" t="s">
        <v>1863</v>
      </c>
      <c r="C1645" s="220" t="s">
        <v>206</v>
      </c>
      <c r="D1645" s="221">
        <v>161.19999999999999</v>
      </c>
    </row>
    <row r="1646" spans="1:4" ht="50.1" customHeight="1" x14ac:dyDescent="0.2">
      <c r="A1646" s="226">
        <v>91291</v>
      </c>
      <c r="B1646" s="223" t="s">
        <v>1864</v>
      </c>
      <c r="C1646" s="220" t="s">
        <v>206</v>
      </c>
      <c r="D1646" s="221">
        <v>196.93</v>
      </c>
    </row>
    <row r="1647" spans="1:4" ht="50.1" customHeight="1" x14ac:dyDescent="0.2">
      <c r="A1647" s="226">
        <v>91292</v>
      </c>
      <c r="B1647" s="223" t="s">
        <v>1865</v>
      </c>
      <c r="C1647" s="220" t="s">
        <v>206</v>
      </c>
      <c r="D1647" s="221">
        <v>207.24</v>
      </c>
    </row>
    <row r="1648" spans="1:4" ht="50.1" customHeight="1" x14ac:dyDescent="0.2">
      <c r="A1648" s="226">
        <v>91293</v>
      </c>
      <c r="B1648" s="223" t="s">
        <v>1866</v>
      </c>
      <c r="C1648" s="220" t="s">
        <v>206</v>
      </c>
      <c r="D1648" s="221">
        <v>217.54</v>
      </c>
    </row>
    <row r="1649" spans="1:4" ht="50.1" customHeight="1" x14ac:dyDescent="0.2">
      <c r="A1649" s="226">
        <v>91294</v>
      </c>
      <c r="B1649" s="223" t="s">
        <v>1867</v>
      </c>
      <c r="C1649" s="220" t="s">
        <v>206</v>
      </c>
      <c r="D1649" s="221">
        <v>227.88</v>
      </c>
    </row>
    <row r="1650" spans="1:4" ht="50.1" customHeight="1" x14ac:dyDescent="0.2">
      <c r="A1650" s="226">
        <v>91295</v>
      </c>
      <c r="B1650" s="223" t="s">
        <v>1868</v>
      </c>
      <c r="C1650" s="220" t="s">
        <v>206</v>
      </c>
      <c r="D1650" s="221">
        <v>250.71</v>
      </c>
    </row>
    <row r="1651" spans="1:4" ht="50.1" customHeight="1" x14ac:dyDescent="0.2">
      <c r="A1651" s="226">
        <v>91296</v>
      </c>
      <c r="B1651" s="223" t="s">
        <v>1869</v>
      </c>
      <c r="C1651" s="220" t="s">
        <v>206</v>
      </c>
      <c r="D1651" s="221">
        <v>265.89</v>
      </c>
    </row>
    <row r="1652" spans="1:4" ht="50.1" customHeight="1" x14ac:dyDescent="0.2">
      <c r="A1652" s="226">
        <v>91297</v>
      </c>
      <c r="B1652" s="223" t="s">
        <v>1870</v>
      </c>
      <c r="C1652" s="220" t="s">
        <v>206</v>
      </c>
      <c r="D1652" s="221">
        <v>305.33</v>
      </c>
    </row>
    <row r="1653" spans="1:4" ht="50.1" customHeight="1" x14ac:dyDescent="0.2">
      <c r="A1653" s="226">
        <v>91298</v>
      </c>
      <c r="B1653" s="223" t="s">
        <v>1871</v>
      </c>
      <c r="C1653" s="220" t="s">
        <v>206</v>
      </c>
      <c r="D1653" s="221">
        <v>362.13</v>
      </c>
    </row>
    <row r="1654" spans="1:4" ht="50.1" customHeight="1" x14ac:dyDescent="0.2">
      <c r="A1654" s="226">
        <v>91299</v>
      </c>
      <c r="B1654" s="223" t="s">
        <v>1872</v>
      </c>
      <c r="C1654" s="220" t="s">
        <v>206</v>
      </c>
      <c r="D1654" s="221">
        <v>490.9</v>
      </c>
    </row>
    <row r="1655" spans="1:4" ht="50.1" customHeight="1" x14ac:dyDescent="0.2">
      <c r="A1655" s="226">
        <v>91300</v>
      </c>
      <c r="B1655" s="223" t="s">
        <v>1873</v>
      </c>
      <c r="C1655" s="220" t="s">
        <v>206</v>
      </c>
      <c r="D1655" s="221">
        <v>24.06</v>
      </c>
    </row>
    <row r="1656" spans="1:4" ht="50.1" customHeight="1" x14ac:dyDescent="0.2">
      <c r="A1656" s="226">
        <v>91301</v>
      </c>
      <c r="B1656" s="223" t="s">
        <v>1874</v>
      </c>
      <c r="C1656" s="220" t="s">
        <v>206</v>
      </c>
      <c r="D1656" s="221">
        <v>25.25</v>
      </c>
    </row>
    <row r="1657" spans="1:4" ht="50.1" customHeight="1" x14ac:dyDescent="0.2">
      <c r="A1657" s="226">
        <v>91302</v>
      </c>
      <c r="B1657" s="223" t="s">
        <v>1875</v>
      </c>
      <c r="C1657" s="220" t="s">
        <v>206</v>
      </c>
      <c r="D1657" s="221">
        <v>26.44</v>
      </c>
    </row>
    <row r="1658" spans="1:4" ht="50.1" customHeight="1" x14ac:dyDescent="0.2">
      <c r="A1658" s="226">
        <v>91303</v>
      </c>
      <c r="B1658" s="223" t="s">
        <v>1876</v>
      </c>
      <c r="C1658" s="220" t="s">
        <v>206</v>
      </c>
      <c r="D1658" s="221">
        <v>27.64</v>
      </c>
    </row>
    <row r="1659" spans="1:4" ht="50.1" customHeight="1" x14ac:dyDescent="0.2">
      <c r="A1659" s="226">
        <v>91304</v>
      </c>
      <c r="B1659" s="223" t="s">
        <v>1877</v>
      </c>
      <c r="C1659" s="220" t="s">
        <v>206</v>
      </c>
      <c r="D1659" s="221">
        <v>62.5</v>
      </c>
    </row>
    <row r="1660" spans="1:4" ht="50.1" customHeight="1" x14ac:dyDescent="0.2">
      <c r="A1660" s="226">
        <v>91305</v>
      </c>
      <c r="B1660" s="223" t="s">
        <v>1878</v>
      </c>
      <c r="C1660" s="220" t="s">
        <v>206</v>
      </c>
      <c r="D1660" s="221">
        <v>47.17</v>
      </c>
    </row>
    <row r="1661" spans="1:4" ht="50.1" customHeight="1" x14ac:dyDescent="0.2">
      <c r="A1661" s="226">
        <v>91306</v>
      </c>
      <c r="B1661" s="223" t="s">
        <v>1879</v>
      </c>
      <c r="C1661" s="220" t="s">
        <v>206</v>
      </c>
      <c r="D1661" s="221">
        <v>70.510000000000005</v>
      </c>
    </row>
    <row r="1662" spans="1:4" ht="50.1" customHeight="1" x14ac:dyDescent="0.2">
      <c r="A1662" s="226">
        <v>91307</v>
      </c>
      <c r="B1662" s="223" t="s">
        <v>1880</v>
      </c>
      <c r="C1662" s="220" t="s">
        <v>206</v>
      </c>
      <c r="D1662" s="221">
        <v>49.53</v>
      </c>
    </row>
    <row r="1663" spans="1:4" ht="50.1" customHeight="1" x14ac:dyDescent="0.2">
      <c r="A1663" s="226">
        <v>91312</v>
      </c>
      <c r="B1663" s="223" t="s">
        <v>1881</v>
      </c>
      <c r="C1663" s="220" t="s">
        <v>206</v>
      </c>
      <c r="D1663" s="221">
        <v>553.36</v>
      </c>
    </row>
    <row r="1664" spans="1:4" ht="50.1" customHeight="1" x14ac:dyDescent="0.2">
      <c r="A1664" s="226">
        <v>91313</v>
      </c>
      <c r="B1664" s="223" t="s">
        <v>1882</v>
      </c>
      <c r="C1664" s="220" t="s">
        <v>206</v>
      </c>
      <c r="D1664" s="221">
        <v>591.22</v>
      </c>
    </row>
    <row r="1665" spans="1:4" ht="50.1" customHeight="1" x14ac:dyDescent="0.2">
      <c r="A1665" s="226">
        <v>91314</v>
      </c>
      <c r="B1665" s="223" t="s">
        <v>1883</v>
      </c>
      <c r="C1665" s="220" t="s">
        <v>206</v>
      </c>
      <c r="D1665" s="221">
        <v>613.4</v>
      </c>
    </row>
    <row r="1666" spans="1:4" ht="50.1" customHeight="1" x14ac:dyDescent="0.2">
      <c r="A1666" s="226">
        <v>91315</v>
      </c>
      <c r="B1666" s="223" t="s">
        <v>1884</v>
      </c>
      <c r="C1666" s="220" t="s">
        <v>206</v>
      </c>
      <c r="D1666" s="221">
        <v>640.51</v>
      </c>
    </row>
    <row r="1667" spans="1:4" ht="50.1" customHeight="1" x14ac:dyDescent="0.2">
      <c r="A1667" s="226">
        <v>91318</v>
      </c>
      <c r="B1667" s="223" t="s">
        <v>1885</v>
      </c>
      <c r="C1667" s="220" t="s">
        <v>206</v>
      </c>
      <c r="D1667" s="221">
        <v>506.19</v>
      </c>
    </row>
    <row r="1668" spans="1:4" ht="50.1" customHeight="1" x14ac:dyDescent="0.2">
      <c r="A1668" s="226">
        <v>91319</v>
      </c>
      <c r="B1668" s="223" t="s">
        <v>1886</v>
      </c>
      <c r="C1668" s="220" t="s">
        <v>206</v>
      </c>
      <c r="D1668" s="221">
        <v>541.69000000000005</v>
      </c>
    </row>
    <row r="1669" spans="1:4" ht="50.1" customHeight="1" x14ac:dyDescent="0.2">
      <c r="A1669" s="226">
        <v>91320</v>
      </c>
      <c r="B1669" s="223" t="s">
        <v>1887</v>
      </c>
      <c r="C1669" s="220" t="s">
        <v>206</v>
      </c>
      <c r="D1669" s="221">
        <v>550.9</v>
      </c>
    </row>
    <row r="1670" spans="1:4" ht="50.1" customHeight="1" x14ac:dyDescent="0.2">
      <c r="A1670" s="226">
        <v>91321</v>
      </c>
      <c r="B1670" s="223" t="s">
        <v>1888</v>
      </c>
      <c r="C1670" s="220" t="s">
        <v>206</v>
      </c>
      <c r="D1670" s="221">
        <v>578.01</v>
      </c>
    </row>
    <row r="1671" spans="1:4" ht="50.1" customHeight="1" x14ac:dyDescent="0.2">
      <c r="A1671" s="226">
        <v>91324</v>
      </c>
      <c r="B1671" s="223" t="s">
        <v>1889</v>
      </c>
      <c r="C1671" s="220" t="s">
        <v>206</v>
      </c>
      <c r="D1671" s="221">
        <v>512.37</v>
      </c>
    </row>
    <row r="1672" spans="1:4" ht="50.1" customHeight="1" x14ac:dyDescent="0.2">
      <c r="A1672" s="226">
        <v>91325</v>
      </c>
      <c r="B1672" s="223" t="s">
        <v>1890</v>
      </c>
      <c r="C1672" s="220" t="s">
        <v>206</v>
      </c>
      <c r="D1672" s="221">
        <v>473.94</v>
      </c>
    </row>
    <row r="1673" spans="1:4" ht="50.1" customHeight="1" x14ac:dyDescent="0.2">
      <c r="A1673" s="226">
        <v>91326</v>
      </c>
      <c r="B1673" s="223" t="s">
        <v>1891</v>
      </c>
      <c r="C1673" s="220" t="s">
        <v>206</v>
      </c>
      <c r="D1673" s="221">
        <v>574.04999999999995</v>
      </c>
    </row>
    <row r="1674" spans="1:4" ht="50.1" customHeight="1" x14ac:dyDescent="0.2">
      <c r="A1674" s="226">
        <v>91327</v>
      </c>
      <c r="B1674" s="223" t="s">
        <v>1892</v>
      </c>
      <c r="C1674" s="220" t="s">
        <v>206</v>
      </c>
      <c r="D1674" s="221">
        <v>573.25</v>
      </c>
    </row>
    <row r="1675" spans="1:4" ht="50.1" customHeight="1" x14ac:dyDescent="0.2">
      <c r="A1675" s="226">
        <v>91328</v>
      </c>
      <c r="B1675" s="223" t="s">
        <v>1893</v>
      </c>
      <c r="C1675" s="220" t="s">
        <v>206</v>
      </c>
      <c r="D1675" s="221">
        <v>550.11</v>
      </c>
    </row>
    <row r="1676" spans="1:4" ht="50.1" customHeight="1" x14ac:dyDescent="0.2">
      <c r="A1676" s="226">
        <v>91329</v>
      </c>
      <c r="B1676" s="223" t="s">
        <v>1894</v>
      </c>
      <c r="C1676" s="220" t="s">
        <v>206</v>
      </c>
      <c r="D1676" s="221">
        <v>495.76</v>
      </c>
    </row>
    <row r="1677" spans="1:4" ht="50.1" customHeight="1" x14ac:dyDescent="0.2">
      <c r="A1677" s="226">
        <v>91330</v>
      </c>
      <c r="B1677" s="223" t="s">
        <v>1895</v>
      </c>
      <c r="C1677" s="220" t="s">
        <v>206</v>
      </c>
      <c r="D1677" s="221">
        <v>578.17999999999995</v>
      </c>
    </row>
    <row r="1678" spans="1:4" ht="50.1" customHeight="1" x14ac:dyDescent="0.2">
      <c r="A1678" s="226">
        <v>91331</v>
      </c>
      <c r="B1678" s="223" t="s">
        <v>1896</v>
      </c>
      <c r="C1678" s="220" t="s">
        <v>206</v>
      </c>
      <c r="D1678" s="221">
        <v>523.63</v>
      </c>
    </row>
    <row r="1679" spans="1:4" ht="50.1" customHeight="1" x14ac:dyDescent="0.2">
      <c r="A1679" s="226">
        <v>91332</v>
      </c>
      <c r="B1679" s="223" t="s">
        <v>1897</v>
      </c>
      <c r="C1679" s="220" t="s">
        <v>206</v>
      </c>
      <c r="D1679" s="221">
        <v>630.48</v>
      </c>
    </row>
    <row r="1680" spans="1:4" ht="50.1" customHeight="1" x14ac:dyDescent="0.2">
      <c r="A1680" s="226">
        <v>91333</v>
      </c>
      <c r="B1680" s="223" t="s">
        <v>1898</v>
      </c>
      <c r="C1680" s="220" t="s">
        <v>206</v>
      </c>
      <c r="D1680" s="221">
        <v>575.75</v>
      </c>
    </row>
    <row r="1681" spans="1:4" ht="50.1" customHeight="1" x14ac:dyDescent="0.2">
      <c r="A1681" s="226">
        <v>91334</v>
      </c>
      <c r="B1681" s="223" t="s">
        <v>1899</v>
      </c>
      <c r="C1681" s="220" t="s">
        <v>206</v>
      </c>
      <c r="D1681" s="221">
        <v>687.28</v>
      </c>
    </row>
    <row r="1682" spans="1:4" ht="50.1" customHeight="1" x14ac:dyDescent="0.2">
      <c r="A1682" s="226">
        <v>91335</v>
      </c>
      <c r="B1682" s="223" t="s">
        <v>1900</v>
      </c>
      <c r="C1682" s="220" t="s">
        <v>206</v>
      </c>
      <c r="D1682" s="221">
        <v>632.54999999999995</v>
      </c>
    </row>
    <row r="1683" spans="1:4" ht="50.1" customHeight="1" x14ac:dyDescent="0.2">
      <c r="A1683" s="226">
        <v>91336</v>
      </c>
      <c r="B1683" s="223" t="s">
        <v>1901</v>
      </c>
      <c r="C1683" s="220" t="s">
        <v>206</v>
      </c>
      <c r="D1683" s="221">
        <v>816.05</v>
      </c>
    </row>
    <row r="1684" spans="1:4" ht="50.1" customHeight="1" x14ac:dyDescent="0.2">
      <c r="A1684" s="226">
        <v>91337</v>
      </c>
      <c r="B1684" s="223" t="s">
        <v>1902</v>
      </c>
      <c r="C1684" s="220" t="s">
        <v>206</v>
      </c>
      <c r="D1684" s="221">
        <v>761.32</v>
      </c>
    </row>
    <row r="1685" spans="1:4" ht="50.1" customHeight="1" x14ac:dyDescent="0.2">
      <c r="A1685" s="226" t="s">
        <v>1903</v>
      </c>
      <c r="B1685" s="223" t="s">
        <v>1904</v>
      </c>
      <c r="C1685" s="220" t="s">
        <v>206</v>
      </c>
      <c r="D1685" s="221">
        <v>763.27</v>
      </c>
    </row>
    <row r="1686" spans="1:4" ht="50.1" customHeight="1" x14ac:dyDescent="0.2">
      <c r="A1686" s="226">
        <v>84844</v>
      </c>
      <c r="B1686" s="223" t="s">
        <v>1905</v>
      </c>
      <c r="C1686" s="220" t="s">
        <v>433</v>
      </c>
      <c r="D1686" s="221">
        <v>237.05</v>
      </c>
    </row>
    <row r="1687" spans="1:4" ht="50.1" customHeight="1" x14ac:dyDescent="0.2">
      <c r="A1687" s="226">
        <v>84845</v>
      </c>
      <c r="B1687" s="223" t="s">
        <v>1906</v>
      </c>
      <c r="C1687" s="220" t="s">
        <v>433</v>
      </c>
      <c r="D1687" s="221">
        <v>322.56</v>
      </c>
    </row>
    <row r="1688" spans="1:4" ht="50.1" customHeight="1" x14ac:dyDescent="0.2">
      <c r="A1688" s="226">
        <v>84846</v>
      </c>
      <c r="B1688" s="223" t="s">
        <v>1907</v>
      </c>
      <c r="C1688" s="220" t="s">
        <v>433</v>
      </c>
      <c r="D1688" s="221">
        <v>335.64</v>
      </c>
    </row>
    <row r="1689" spans="1:4" ht="50.1" customHeight="1" x14ac:dyDescent="0.2">
      <c r="A1689" s="226">
        <v>84847</v>
      </c>
      <c r="B1689" s="223" t="s">
        <v>1908</v>
      </c>
      <c r="C1689" s="220" t="s">
        <v>433</v>
      </c>
      <c r="D1689" s="221">
        <v>335.64</v>
      </c>
    </row>
    <row r="1690" spans="1:4" ht="50.1" customHeight="1" x14ac:dyDescent="0.2">
      <c r="A1690" s="226">
        <v>84848</v>
      </c>
      <c r="B1690" s="223" t="s">
        <v>1909</v>
      </c>
      <c r="C1690" s="220" t="s">
        <v>433</v>
      </c>
      <c r="D1690" s="221">
        <v>277.89</v>
      </c>
    </row>
    <row r="1691" spans="1:4" ht="50.1" customHeight="1" x14ac:dyDescent="0.2">
      <c r="A1691" s="226">
        <v>84849</v>
      </c>
      <c r="B1691" s="223" t="s">
        <v>1910</v>
      </c>
      <c r="C1691" s="220" t="s">
        <v>206</v>
      </c>
      <c r="D1691" s="221">
        <v>90.29</v>
      </c>
    </row>
    <row r="1692" spans="1:4" ht="50.1" customHeight="1" x14ac:dyDescent="0.2">
      <c r="A1692" s="226" t="s">
        <v>1911</v>
      </c>
      <c r="B1692" s="223" t="s">
        <v>1912</v>
      </c>
      <c r="C1692" s="220" t="s">
        <v>433</v>
      </c>
      <c r="D1692" s="221">
        <v>497.85</v>
      </c>
    </row>
    <row r="1693" spans="1:4" ht="50.1" customHeight="1" x14ac:dyDescent="0.2">
      <c r="A1693" s="226" t="s">
        <v>1913</v>
      </c>
      <c r="B1693" s="223" t="s">
        <v>1914</v>
      </c>
      <c r="C1693" s="220" t="s">
        <v>433</v>
      </c>
      <c r="D1693" s="221">
        <v>343.55</v>
      </c>
    </row>
    <row r="1694" spans="1:4" ht="50.1" customHeight="1" x14ac:dyDescent="0.2">
      <c r="A1694" s="226" t="s">
        <v>1915</v>
      </c>
      <c r="B1694" s="223" t="s">
        <v>1916</v>
      </c>
      <c r="C1694" s="220" t="s">
        <v>433</v>
      </c>
      <c r="D1694" s="221">
        <v>470.49</v>
      </c>
    </row>
    <row r="1695" spans="1:4" ht="50.1" customHeight="1" x14ac:dyDescent="0.2">
      <c r="A1695" s="226" t="s">
        <v>1917</v>
      </c>
      <c r="B1695" s="223" t="s">
        <v>1918</v>
      </c>
      <c r="C1695" s="220" t="s">
        <v>206</v>
      </c>
      <c r="D1695" s="221">
        <v>89.01</v>
      </c>
    </row>
    <row r="1696" spans="1:4" ht="50.1" customHeight="1" x14ac:dyDescent="0.2">
      <c r="A1696" s="226" t="s">
        <v>1919</v>
      </c>
      <c r="B1696" s="223" t="s">
        <v>1920</v>
      </c>
      <c r="C1696" s="220" t="s">
        <v>206</v>
      </c>
      <c r="D1696" s="221">
        <v>100.55</v>
      </c>
    </row>
    <row r="1697" spans="1:4" ht="50.1" customHeight="1" x14ac:dyDescent="0.2">
      <c r="A1697" s="226" t="s">
        <v>1921</v>
      </c>
      <c r="B1697" s="223" t="s">
        <v>1922</v>
      </c>
      <c r="C1697" s="220" t="s">
        <v>433</v>
      </c>
      <c r="D1697" s="221">
        <v>418.39</v>
      </c>
    </row>
    <row r="1698" spans="1:4" ht="50.1" customHeight="1" x14ac:dyDescent="0.2">
      <c r="A1698" s="226" t="s">
        <v>1923</v>
      </c>
      <c r="B1698" s="223" t="s">
        <v>1924</v>
      </c>
      <c r="C1698" s="220" t="s">
        <v>433</v>
      </c>
      <c r="D1698" s="221">
        <v>357.31</v>
      </c>
    </row>
    <row r="1699" spans="1:4" ht="50.1" customHeight="1" x14ac:dyDescent="0.2">
      <c r="A1699" s="226" t="s">
        <v>1925</v>
      </c>
      <c r="B1699" s="223" t="s">
        <v>1926</v>
      </c>
      <c r="C1699" s="220" t="s">
        <v>433</v>
      </c>
      <c r="D1699" s="221">
        <v>257.49</v>
      </c>
    </row>
    <row r="1700" spans="1:4" ht="50.1" customHeight="1" x14ac:dyDescent="0.2">
      <c r="A1700" s="226">
        <v>84854</v>
      </c>
      <c r="B1700" s="223" t="s">
        <v>1927</v>
      </c>
      <c r="C1700" s="220" t="s">
        <v>125</v>
      </c>
      <c r="D1700" s="221">
        <v>29.11</v>
      </c>
    </row>
    <row r="1701" spans="1:4" ht="50.1" customHeight="1" x14ac:dyDescent="0.2">
      <c r="A1701" s="226">
        <v>94559</v>
      </c>
      <c r="B1701" s="223" t="s">
        <v>1928</v>
      </c>
      <c r="C1701" s="220" t="s">
        <v>433</v>
      </c>
      <c r="D1701" s="221">
        <v>411.37</v>
      </c>
    </row>
    <row r="1702" spans="1:4" ht="50.1" customHeight="1" x14ac:dyDescent="0.2">
      <c r="A1702" s="226">
        <v>94560</v>
      </c>
      <c r="B1702" s="223" t="s">
        <v>1929</v>
      </c>
      <c r="C1702" s="220" t="s">
        <v>433</v>
      </c>
      <c r="D1702" s="221">
        <v>357.45</v>
      </c>
    </row>
    <row r="1703" spans="1:4" ht="50.1" customHeight="1" x14ac:dyDescent="0.2">
      <c r="A1703" s="226">
        <v>94562</v>
      </c>
      <c r="B1703" s="223" t="s">
        <v>1930</v>
      </c>
      <c r="C1703" s="220" t="s">
        <v>433</v>
      </c>
      <c r="D1703" s="221">
        <v>377.14</v>
      </c>
    </row>
    <row r="1704" spans="1:4" ht="50.1" customHeight="1" x14ac:dyDescent="0.2">
      <c r="A1704" s="226">
        <v>94563</v>
      </c>
      <c r="B1704" s="223" t="s">
        <v>1931</v>
      </c>
      <c r="C1704" s="220" t="s">
        <v>433</v>
      </c>
      <c r="D1704" s="221">
        <v>472.32</v>
      </c>
    </row>
    <row r="1705" spans="1:4" ht="50.1" customHeight="1" x14ac:dyDescent="0.2">
      <c r="A1705" s="226">
        <v>94564</v>
      </c>
      <c r="B1705" s="223" t="s">
        <v>1932</v>
      </c>
      <c r="C1705" s="220" t="s">
        <v>433</v>
      </c>
      <c r="D1705" s="221">
        <v>368.98</v>
      </c>
    </row>
    <row r="1706" spans="1:4" ht="50.1" customHeight="1" x14ac:dyDescent="0.2">
      <c r="A1706" s="226">
        <v>94565</v>
      </c>
      <c r="B1706" s="223" t="s">
        <v>1933</v>
      </c>
      <c r="C1706" s="220" t="s">
        <v>433</v>
      </c>
      <c r="D1706" s="221">
        <v>343.92</v>
      </c>
    </row>
    <row r="1707" spans="1:4" ht="50.1" customHeight="1" x14ac:dyDescent="0.2">
      <c r="A1707" s="226">
        <v>94567</v>
      </c>
      <c r="B1707" s="223" t="s">
        <v>1934</v>
      </c>
      <c r="C1707" s="220" t="s">
        <v>433</v>
      </c>
      <c r="D1707" s="221">
        <v>358.78</v>
      </c>
    </row>
    <row r="1708" spans="1:4" ht="50.1" customHeight="1" x14ac:dyDescent="0.2">
      <c r="A1708" s="226">
        <v>94568</v>
      </c>
      <c r="B1708" s="223" t="s">
        <v>1935</v>
      </c>
      <c r="C1708" s="220" t="s">
        <v>433</v>
      </c>
      <c r="D1708" s="221">
        <v>450.52</v>
      </c>
    </row>
    <row r="1709" spans="1:4" ht="50.1" customHeight="1" x14ac:dyDescent="0.2">
      <c r="A1709" s="226" t="s">
        <v>1936</v>
      </c>
      <c r="B1709" s="223" t="s">
        <v>1937</v>
      </c>
      <c r="C1709" s="220" t="s">
        <v>433</v>
      </c>
      <c r="D1709" s="221">
        <v>310.85000000000002</v>
      </c>
    </row>
    <row r="1710" spans="1:4" ht="50.1" customHeight="1" x14ac:dyDescent="0.2">
      <c r="A1710" s="226">
        <v>73631</v>
      </c>
      <c r="B1710" s="223" t="s">
        <v>1938</v>
      </c>
      <c r="C1710" s="220" t="s">
        <v>433</v>
      </c>
      <c r="D1710" s="221">
        <v>292.14</v>
      </c>
    </row>
    <row r="1711" spans="1:4" ht="50.1" customHeight="1" x14ac:dyDescent="0.2">
      <c r="A1711" s="226" t="s">
        <v>1939</v>
      </c>
      <c r="B1711" s="223" t="s">
        <v>1940</v>
      </c>
      <c r="C1711" s="220" t="s">
        <v>125</v>
      </c>
      <c r="D1711" s="221">
        <v>373.08</v>
      </c>
    </row>
    <row r="1712" spans="1:4" ht="50.1" customHeight="1" x14ac:dyDescent="0.2">
      <c r="A1712" s="226">
        <v>73665</v>
      </c>
      <c r="B1712" s="223" t="s">
        <v>1941</v>
      </c>
      <c r="C1712" s="220" t="s">
        <v>125</v>
      </c>
      <c r="D1712" s="221">
        <v>54.89</v>
      </c>
    </row>
    <row r="1713" spans="1:4" ht="50.1" customHeight="1" x14ac:dyDescent="0.2">
      <c r="A1713" s="226">
        <v>73669</v>
      </c>
      <c r="B1713" s="223" t="s">
        <v>1942</v>
      </c>
      <c r="C1713" s="220" t="s">
        <v>125</v>
      </c>
      <c r="D1713" s="221">
        <v>78.08</v>
      </c>
    </row>
    <row r="1714" spans="1:4" ht="50.1" customHeight="1" x14ac:dyDescent="0.2">
      <c r="A1714" s="226" t="s">
        <v>1943</v>
      </c>
      <c r="B1714" s="223" t="s">
        <v>1944</v>
      </c>
      <c r="C1714" s="220" t="s">
        <v>125</v>
      </c>
      <c r="D1714" s="221">
        <v>61.34</v>
      </c>
    </row>
    <row r="1715" spans="1:4" ht="50.1" customHeight="1" x14ac:dyDescent="0.2">
      <c r="A1715" s="226" t="s">
        <v>1945</v>
      </c>
      <c r="B1715" s="223" t="s">
        <v>1946</v>
      </c>
      <c r="C1715" s="220" t="s">
        <v>125</v>
      </c>
      <c r="D1715" s="221">
        <v>100.87</v>
      </c>
    </row>
    <row r="1716" spans="1:4" ht="50.1" customHeight="1" x14ac:dyDescent="0.2">
      <c r="A1716" s="226" t="s">
        <v>1947</v>
      </c>
      <c r="B1716" s="223" t="s">
        <v>1948</v>
      </c>
      <c r="C1716" s="220" t="s">
        <v>125</v>
      </c>
      <c r="D1716" s="221">
        <v>73.14</v>
      </c>
    </row>
    <row r="1717" spans="1:4" ht="50.1" customHeight="1" x14ac:dyDescent="0.2">
      <c r="A1717" s="226" t="s">
        <v>1949</v>
      </c>
      <c r="B1717" s="223" t="s">
        <v>1950</v>
      </c>
      <c r="C1717" s="220" t="s">
        <v>125</v>
      </c>
      <c r="D1717" s="221">
        <v>218</v>
      </c>
    </row>
    <row r="1718" spans="1:4" ht="50.1" customHeight="1" x14ac:dyDescent="0.2">
      <c r="A1718" s="226">
        <v>84862</v>
      </c>
      <c r="B1718" s="223" t="s">
        <v>1951</v>
      </c>
      <c r="C1718" s="220" t="s">
        <v>125</v>
      </c>
      <c r="D1718" s="221">
        <v>193.55</v>
      </c>
    </row>
    <row r="1719" spans="1:4" ht="50.1" customHeight="1" x14ac:dyDescent="0.2">
      <c r="A1719" s="226">
        <v>84863</v>
      </c>
      <c r="B1719" s="223" t="s">
        <v>1952</v>
      </c>
      <c r="C1719" s="220" t="s">
        <v>125</v>
      </c>
      <c r="D1719" s="221">
        <v>97.5</v>
      </c>
    </row>
    <row r="1720" spans="1:4" ht="50.1" customHeight="1" x14ac:dyDescent="0.2">
      <c r="A1720" s="226">
        <v>68050</v>
      </c>
      <c r="B1720" s="223" t="s">
        <v>1953</v>
      </c>
      <c r="C1720" s="220" t="s">
        <v>433</v>
      </c>
      <c r="D1720" s="221">
        <v>497.15</v>
      </c>
    </row>
    <row r="1721" spans="1:4" ht="50.1" customHeight="1" x14ac:dyDescent="0.2">
      <c r="A1721" s="226">
        <v>90838</v>
      </c>
      <c r="B1721" s="223" t="s">
        <v>1954</v>
      </c>
      <c r="C1721" s="220" t="s">
        <v>206</v>
      </c>
      <c r="D1721" s="221">
        <v>961.38</v>
      </c>
    </row>
    <row r="1722" spans="1:4" ht="50.1" customHeight="1" x14ac:dyDescent="0.2">
      <c r="A1722" s="226">
        <v>91338</v>
      </c>
      <c r="B1722" s="223" t="s">
        <v>1955</v>
      </c>
      <c r="C1722" s="220" t="s">
        <v>433</v>
      </c>
      <c r="D1722" s="221">
        <v>805.31</v>
      </c>
    </row>
    <row r="1723" spans="1:4" ht="50.1" customHeight="1" x14ac:dyDescent="0.2">
      <c r="A1723" s="226">
        <v>91341</v>
      </c>
      <c r="B1723" s="223" t="s">
        <v>1956</v>
      </c>
      <c r="C1723" s="220" t="s">
        <v>433</v>
      </c>
      <c r="D1723" s="221">
        <v>586.66999999999996</v>
      </c>
    </row>
    <row r="1724" spans="1:4" ht="50.1" customHeight="1" x14ac:dyDescent="0.2">
      <c r="A1724" s="226">
        <v>94805</v>
      </c>
      <c r="B1724" s="223" t="s">
        <v>1957</v>
      </c>
      <c r="C1724" s="220" t="s">
        <v>206</v>
      </c>
      <c r="D1724" s="221">
        <v>956.48</v>
      </c>
    </row>
    <row r="1725" spans="1:4" ht="50.1" customHeight="1" x14ac:dyDescent="0.2">
      <c r="A1725" s="226">
        <v>94806</v>
      </c>
      <c r="B1725" s="223" t="s">
        <v>1958</v>
      </c>
      <c r="C1725" s="220" t="s">
        <v>206</v>
      </c>
      <c r="D1725" s="221">
        <v>472.11</v>
      </c>
    </row>
    <row r="1726" spans="1:4" ht="50.1" customHeight="1" x14ac:dyDescent="0.2">
      <c r="A1726" s="226">
        <v>94807</v>
      </c>
      <c r="B1726" s="223" t="s">
        <v>1959</v>
      </c>
      <c r="C1726" s="220" t="s">
        <v>206</v>
      </c>
      <c r="D1726" s="221">
        <v>565.03</v>
      </c>
    </row>
    <row r="1727" spans="1:4" ht="50.1" customHeight="1" x14ac:dyDescent="0.2">
      <c r="A1727" s="226" t="s">
        <v>1960</v>
      </c>
      <c r="B1727" s="223" t="s">
        <v>1961</v>
      </c>
      <c r="C1727" s="220" t="s">
        <v>125</v>
      </c>
      <c r="D1727" s="221">
        <v>118.65</v>
      </c>
    </row>
    <row r="1728" spans="1:4" ht="50.1" customHeight="1" x14ac:dyDescent="0.2">
      <c r="A1728" s="226" t="s">
        <v>1962</v>
      </c>
      <c r="B1728" s="223" t="s">
        <v>1963</v>
      </c>
      <c r="C1728" s="220" t="s">
        <v>125</v>
      </c>
      <c r="D1728" s="221">
        <v>240.71</v>
      </c>
    </row>
    <row r="1729" spans="1:4" ht="50.1" customHeight="1" x14ac:dyDescent="0.2">
      <c r="A1729" s="226" t="s">
        <v>1964</v>
      </c>
      <c r="B1729" s="223" t="s">
        <v>1965</v>
      </c>
      <c r="C1729" s="220" t="s">
        <v>125</v>
      </c>
      <c r="D1729" s="221">
        <v>280.12</v>
      </c>
    </row>
    <row r="1730" spans="1:4" ht="50.1" customHeight="1" x14ac:dyDescent="0.2">
      <c r="A1730" s="226">
        <v>85096</v>
      </c>
      <c r="B1730" s="223" t="s">
        <v>1966</v>
      </c>
      <c r="C1730" s="220" t="s">
        <v>433</v>
      </c>
      <c r="D1730" s="221">
        <v>243.28</v>
      </c>
    </row>
    <row r="1731" spans="1:4" ht="50.1" customHeight="1" x14ac:dyDescent="0.2">
      <c r="A1731" s="226" t="s">
        <v>1967</v>
      </c>
      <c r="B1731" s="223" t="s">
        <v>1968</v>
      </c>
      <c r="C1731" s="220" t="s">
        <v>206</v>
      </c>
      <c r="D1731" s="221">
        <v>73.36</v>
      </c>
    </row>
    <row r="1732" spans="1:4" ht="50.1" customHeight="1" x14ac:dyDescent="0.2">
      <c r="A1732" s="226">
        <v>84885</v>
      </c>
      <c r="B1732" s="223" t="s">
        <v>1969</v>
      </c>
      <c r="C1732" s="220" t="s">
        <v>206</v>
      </c>
      <c r="D1732" s="221">
        <v>545.63</v>
      </c>
    </row>
    <row r="1733" spans="1:4" ht="50.1" customHeight="1" x14ac:dyDescent="0.2">
      <c r="A1733" s="226">
        <v>84886</v>
      </c>
      <c r="B1733" s="223" t="s">
        <v>1970</v>
      </c>
      <c r="C1733" s="220" t="s">
        <v>206</v>
      </c>
      <c r="D1733" s="221">
        <v>1004.39</v>
      </c>
    </row>
    <row r="1734" spans="1:4" ht="50.1" customHeight="1" x14ac:dyDescent="0.2">
      <c r="A1734" s="226">
        <v>84889</v>
      </c>
      <c r="B1734" s="223" t="s">
        <v>1971</v>
      </c>
      <c r="C1734" s="220" t="s">
        <v>206</v>
      </c>
      <c r="D1734" s="221">
        <v>15.48</v>
      </c>
    </row>
    <row r="1735" spans="1:4" ht="50.1" customHeight="1" x14ac:dyDescent="0.2">
      <c r="A1735" s="226">
        <v>84891</v>
      </c>
      <c r="B1735" s="223" t="s">
        <v>1972</v>
      </c>
      <c r="C1735" s="220" t="s">
        <v>206</v>
      </c>
      <c r="D1735" s="221">
        <v>160.08000000000001</v>
      </c>
    </row>
    <row r="1736" spans="1:4" ht="50.1" customHeight="1" x14ac:dyDescent="0.2">
      <c r="A1736" s="226" t="s">
        <v>1973</v>
      </c>
      <c r="B1736" s="223" t="s">
        <v>1974</v>
      </c>
      <c r="C1736" s="220" t="s">
        <v>206</v>
      </c>
      <c r="D1736" s="221">
        <v>29.47</v>
      </c>
    </row>
    <row r="1737" spans="1:4" ht="50.1" customHeight="1" x14ac:dyDescent="0.2">
      <c r="A1737" s="226" t="s">
        <v>1975</v>
      </c>
      <c r="B1737" s="223" t="s">
        <v>1976</v>
      </c>
      <c r="C1737" s="220" t="s">
        <v>206</v>
      </c>
      <c r="D1737" s="221">
        <v>21.4</v>
      </c>
    </row>
    <row r="1738" spans="1:4" ht="50.1" customHeight="1" x14ac:dyDescent="0.2">
      <c r="A1738" s="226" t="s">
        <v>1977</v>
      </c>
      <c r="B1738" s="223" t="s">
        <v>1978</v>
      </c>
      <c r="C1738" s="220" t="s">
        <v>206</v>
      </c>
      <c r="D1738" s="221">
        <v>127.73</v>
      </c>
    </row>
    <row r="1739" spans="1:4" ht="50.1" customHeight="1" x14ac:dyDescent="0.2">
      <c r="A1739" s="226">
        <v>84950</v>
      </c>
      <c r="B1739" s="223" t="s">
        <v>1979</v>
      </c>
      <c r="C1739" s="220" t="s">
        <v>206</v>
      </c>
      <c r="D1739" s="221">
        <v>41.46</v>
      </c>
    </row>
    <row r="1740" spans="1:4" ht="50.1" customHeight="1" x14ac:dyDescent="0.2">
      <c r="A1740" s="226">
        <v>84952</v>
      </c>
      <c r="B1740" s="223" t="s">
        <v>1980</v>
      </c>
      <c r="C1740" s="220" t="s">
        <v>206</v>
      </c>
      <c r="D1740" s="221">
        <v>31.18</v>
      </c>
    </row>
    <row r="1741" spans="1:4" ht="50.1" customHeight="1" x14ac:dyDescent="0.2">
      <c r="A1741" s="226">
        <v>72116</v>
      </c>
      <c r="B1741" s="223" t="s">
        <v>1981</v>
      </c>
      <c r="C1741" s="220" t="s">
        <v>433</v>
      </c>
      <c r="D1741" s="221">
        <v>98.79</v>
      </c>
    </row>
    <row r="1742" spans="1:4" ht="50.1" customHeight="1" x14ac:dyDescent="0.2">
      <c r="A1742" s="226">
        <v>72117</v>
      </c>
      <c r="B1742" s="223" t="s">
        <v>1982</v>
      </c>
      <c r="C1742" s="220" t="s">
        <v>433</v>
      </c>
      <c r="D1742" s="221">
        <v>126.72</v>
      </c>
    </row>
    <row r="1743" spans="1:4" ht="50.1" customHeight="1" x14ac:dyDescent="0.2">
      <c r="A1743" s="226">
        <v>72118</v>
      </c>
      <c r="B1743" s="223" t="s">
        <v>1983</v>
      </c>
      <c r="C1743" s="220" t="s">
        <v>433</v>
      </c>
      <c r="D1743" s="221">
        <v>177.64</v>
      </c>
    </row>
    <row r="1744" spans="1:4" ht="50.1" customHeight="1" x14ac:dyDescent="0.2">
      <c r="A1744" s="226">
        <v>72119</v>
      </c>
      <c r="B1744" s="223" t="s">
        <v>1984</v>
      </c>
      <c r="C1744" s="220" t="s">
        <v>433</v>
      </c>
      <c r="D1744" s="221">
        <v>224.54</v>
      </c>
    </row>
    <row r="1745" spans="1:4" ht="50.1" customHeight="1" x14ac:dyDescent="0.2">
      <c r="A1745" s="226">
        <v>72120</v>
      </c>
      <c r="B1745" s="223" t="s">
        <v>1985</v>
      </c>
      <c r="C1745" s="220" t="s">
        <v>433</v>
      </c>
      <c r="D1745" s="221">
        <v>284.31</v>
      </c>
    </row>
    <row r="1746" spans="1:4" ht="50.1" customHeight="1" x14ac:dyDescent="0.2">
      <c r="A1746" s="226">
        <v>72122</v>
      </c>
      <c r="B1746" s="223" t="s">
        <v>1986</v>
      </c>
      <c r="C1746" s="220" t="s">
        <v>433</v>
      </c>
      <c r="D1746" s="221">
        <v>108.83</v>
      </c>
    </row>
    <row r="1747" spans="1:4" ht="50.1" customHeight="1" x14ac:dyDescent="0.2">
      <c r="A1747" s="226">
        <v>72123</v>
      </c>
      <c r="B1747" s="223" t="s">
        <v>1987</v>
      </c>
      <c r="C1747" s="220" t="s">
        <v>433</v>
      </c>
      <c r="D1747" s="221">
        <v>289.77999999999997</v>
      </c>
    </row>
    <row r="1748" spans="1:4" ht="50.1" customHeight="1" x14ac:dyDescent="0.2">
      <c r="A1748" s="226" t="s">
        <v>1988</v>
      </c>
      <c r="B1748" s="223" t="s">
        <v>1989</v>
      </c>
      <c r="C1748" s="220" t="s">
        <v>206</v>
      </c>
      <c r="D1748" s="221">
        <v>1827.9</v>
      </c>
    </row>
    <row r="1749" spans="1:4" ht="50.1" customHeight="1" x14ac:dyDescent="0.2">
      <c r="A1749" s="226" t="s">
        <v>1990</v>
      </c>
      <c r="B1749" s="223" t="s">
        <v>1991</v>
      </c>
      <c r="C1749" s="220" t="s">
        <v>433</v>
      </c>
      <c r="D1749" s="221">
        <v>377.49</v>
      </c>
    </row>
    <row r="1750" spans="1:4" ht="50.1" customHeight="1" x14ac:dyDescent="0.2">
      <c r="A1750" s="226" t="s">
        <v>1992</v>
      </c>
      <c r="B1750" s="223" t="s">
        <v>1993</v>
      </c>
      <c r="C1750" s="220" t="s">
        <v>433</v>
      </c>
      <c r="D1750" s="221">
        <v>401.5</v>
      </c>
    </row>
    <row r="1751" spans="1:4" ht="50.1" customHeight="1" x14ac:dyDescent="0.2">
      <c r="A1751" s="226">
        <v>84957</v>
      </c>
      <c r="B1751" s="223" t="s">
        <v>1994</v>
      </c>
      <c r="C1751" s="220" t="s">
        <v>433</v>
      </c>
      <c r="D1751" s="221">
        <v>151.58000000000001</v>
      </c>
    </row>
    <row r="1752" spans="1:4" ht="50.1" customHeight="1" x14ac:dyDescent="0.2">
      <c r="A1752" s="226">
        <v>84959</v>
      </c>
      <c r="B1752" s="223" t="s">
        <v>1995</v>
      </c>
      <c r="C1752" s="220" t="s">
        <v>433</v>
      </c>
      <c r="D1752" s="221">
        <v>177.43</v>
      </c>
    </row>
    <row r="1753" spans="1:4" ht="50.1" customHeight="1" x14ac:dyDescent="0.2">
      <c r="A1753" s="226">
        <v>85001</v>
      </c>
      <c r="B1753" s="223" t="s">
        <v>1996</v>
      </c>
      <c r="C1753" s="220" t="s">
        <v>433</v>
      </c>
      <c r="D1753" s="221">
        <v>168.81</v>
      </c>
    </row>
    <row r="1754" spans="1:4" ht="50.1" customHeight="1" x14ac:dyDescent="0.2">
      <c r="A1754" s="226">
        <v>85002</v>
      </c>
      <c r="B1754" s="223" t="s">
        <v>1997</v>
      </c>
      <c r="C1754" s="220" t="s">
        <v>433</v>
      </c>
      <c r="D1754" s="221">
        <v>237.75</v>
      </c>
    </row>
    <row r="1755" spans="1:4" ht="50.1" customHeight="1" x14ac:dyDescent="0.2">
      <c r="A1755" s="226">
        <v>85004</v>
      </c>
      <c r="B1755" s="223" t="s">
        <v>1998</v>
      </c>
      <c r="C1755" s="220" t="s">
        <v>433</v>
      </c>
      <c r="D1755" s="221">
        <v>117.11</v>
      </c>
    </row>
    <row r="1756" spans="1:4" ht="50.1" customHeight="1" x14ac:dyDescent="0.2">
      <c r="A1756" s="226">
        <v>85005</v>
      </c>
      <c r="B1756" s="223" t="s">
        <v>1999</v>
      </c>
      <c r="C1756" s="220" t="s">
        <v>433</v>
      </c>
      <c r="D1756" s="221">
        <v>343.51</v>
      </c>
    </row>
    <row r="1757" spans="1:4" ht="50.1" customHeight="1" x14ac:dyDescent="0.2">
      <c r="A1757" s="226">
        <v>68054</v>
      </c>
      <c r="B1757" s="223" t="s">
        <v>2000</v>
      </c>
      <c r="C1757" s="220" t="s">
        <v>433</v>
      </c>
      <c r="D1757" s="221">
        <v>224.43</v>
      </c>
    </row>
    <row r="1758" spans="1:4" ht="50.1" customHeight="1" x14ac:dyDescent="0.2">
      <c r="A1758" s="226" t="s">
        <v>2001</v>
      </c>
      <c r="B1758" s="223" t="s">
        <v>2002</v>
      </c>
      <c r="C1758" s="220" t="s">
        <v>433</v>
      </c>
      <c r="D1758" s="221">
        <v>425.72</v>
      </c>
    </row>
    <row r="1759" spans="1:4" ht="50.1" customHeight="1" x14ac:dyDescent="0.2">
      <c r="A1759" s="226" t="s">
        <v>2003</v>
      </c>
      <c r="B1759" s="223" t="s">
        <v>2004</v>
      </c>
      <c r="C1759" s="220" t="s">
        <v>433</v>
      </c>
      <c r="D1759" s="221">
        <v>612.13</v>
      </c>
    </row>
    <row r="1760" spans="1:4" ht="50.1" customHeight="1" x14ac:dyDescent="0.2">
      <c r="A1760" s="226">
        <v>85188</v>
      </c>
      <c r="B1760" s="223" t="s">
        <v>2005</v>
      </c>
      <c r="C1760" s="220" t="s">
        <v>206</v>
      </c>
      <c r="D1760" s="221">
        <v>572.74</v>
      </c>
    </row>
    <row r="1761" spans="1:4" ht="50.1" customHeight="1" x14ac:dyDescent="0.2">
      <c r="A1761" s="226">
        <v>85189</v>
      </c>
      <c r="B1761" s="223" t="s">
        <v>2006</v>
      </c>
      <c r="C1761" s="220" t="s">
        <v>206</v>
      </c>
      <c r="D1761" s="221">
        <v>1156.3599999999999</v>
      </c>
    </row>
    <row r="1762" spans="1:4" ht="50.1" customHeight="1" x14ac:dyDescent="0.2">
      <c r="A1762" s="226">
        <v>85010</v>
      </c>
      <c r="B1762" s="223" t="s">
        <v>2007</v>
      </c>
      <c r="C1762" s="220" t="s">
        <v>433</v>
      </c>
      <c r="D1762" s="221">
        <v>288.77999999999997</v>
      </c>
    </row>
    <row r="1763" spans="1:4" ht="50.1" customHeight="1" x14ac:dyDescent="0.2">
      <c r="A1763" s="226">
        <v>85014</v>
      </c>
      <c r="B1763" s="223" t="s">
        <v>2008</v>
      </c>
      <c r="C1763" s="220" t="s">
        <v>433</v>
      </c>
      <c r="D1763" s="221">
        <v>385.52</v>
      </c>
    </row>
    <row r="1764" spans="1:4" ht="50.1" customHeight="1" x14ac:dyDescent="0.2">
      <c r="A1764" s="226">
        <v>94569</v>
      </c>
      <c r="B1764" s="223" t="s">
        <v>2009</v>
      </c>
      <c r="C1764" s="220" t="s">
        <v>433</v>
      </c>
      <c r="D1764" s="221">
        <v>398.5</v>
      </c>
    </row>
    <row r="1765" spans="1:4" ht="50.1" customHeight="1" x14ac:dyDescent="0.2">
      <c r="A1765" s="226">
        <v>94570</v>
      </c>
      <c r="B1765" s="223" t="s">
        <v>2010</v>
      </c>
      <c r="C1765" s="220" t="s">
        <v>433</v>
      </c>
      <c r="D1765" s="221">
        <v>250.4</v>
      </c>
    </row>
    <row r="1766" spans="1:4" ht="50.1" customHeight="1" x14ac:dyDescent="0.2">
      <c r="A1766" s="226">
        <v>94572</v>
      </c>
      <c r="B1766" s="223" t="s">
        <v>2011</v>
      </c>
      <c r="C1766" s="220" t="s">
        <v>433</v>
      </c>
      <c r="D1766" s="221">
        <v>376.29</v>
      </c>
    </row>
    <row r="1767" spans="1:4" ht="50.1" customHeight="1" x14ac:dyDescent="0.2">
      <c r="A1767" s="226">
        <v>94573</v>
      </c>
      <c r="B1767" s="223" t="s">
        <v>2012</v>
      </c>
      <c r="C1767" s="220" t="s">
        <v>433</v>
      </c>
      <c r="D1767" s="221">
        <v>289.75</v>
      </c>
    </row>
    <row r="1768" spans="1:4" ht="50.1" customHeight="1" x14ac:dyDescent="0.2">
      <c r="A1768" s="226">
        <v>94574</v>
      </c>
      <c r="B1768" s="223" t="s">
        <v>2013</v>
      </c>
      <c r="C1768" s="220" t="s">
        <v>433</v>
      </c>
      <c r="D1768" s="221">
        <v>425.71</v>
      </c>
    </row>
    <row r="1769" spans="1:4" ht="50.1" customHeight="1" x14ac:dyDescent="0.2">
      <c r="A1769" s="226">
        <v>94575</v>
      </c>
      <c r="B1769" s="223" t="s">
        <v>2014</v>
      </c>
      <c r="C1769" s="220" t="s">
        <v>433</v>
      </c>
      <c r="D1769" s="221">
        <v>436.28</v>
      </c>
    </row>
    <row r="1770" spans="1:4" ht="50.1" customHeight="1" x14ac:dyDescent="0.2">
      <c r="A1770" s="226">
        <v>94576</v>
      </c>
      <c r="B1770" s="223" t="s">
        <v>2015</v>
      </c>
      <c r="C1770" s="220" t="s">
        <v>433</v>
      </c>
      <c r="D1770" s="221">
        <v>261.37</v>
      </c>
    </row>
    <row r="1771" spans="1:4" ht="50.1" customHeight="1" x14ac:dyDescent="0.2">
      <c r="A1771" s="226">
        <v>94578</v>
      </c>
      <c r="B1771" s="223" t="s">
        <v>2016</v>
      </c>
      <c r="C1771" s="220" t="s">
        <v>433</v>
      </c>
      <c r="D1771" s="221">
        <v>387.41</v>
      </c>
    </row>
    <row r="1772" spans="1:4" ht="50.1" customHeight="1" x14ac:dyDescent="0.2">
      <c r="A1772" s="226">
        <v>94579</v>
      </c>
      <c r="B1772" s="223" t="s">
        <v>2017</v>
      </c>
      <c r="C1772" s="220" t="s">
        <v>433</v>
      </c>
      <c r="D1772" s="221">
        <v>301.42</v>
      </c>
    </row>
    <row r="1773" spans="1:4" ht="50.1" customHeight="1" x14ac:dyDescent="0.2">
      <c r="A1773" s="226">
        <v>94580</v>
      </c>
      <c r="B1773" s="223" t="s">
        <v>2018</v>
      </c>
      <c r="C1773" s="220" t="s">
        <v>433</v>
      </c>
      <c r="D1773" s="221">
        <v>437.04</v>
      </c>
    </row>
    <row r="1774" spans="1:4" ht="50.1" customHeight="1" x14ac:dyDescent="0.2">
      <c r="A1774" s="226">
        <v>94581</v>
      </c>
      <c r="B1774" s="223" t="s">
        <v>2019</v>
      </c>
      <c r="C1774" s="220" t="s">
        <v>433</v>
      </c>
      <c r="D1774" s="221">
        <v>429.37</v>
      </c>
    </row>
    <row r="1775" spans="1:4" ht="50.1" customHeight="1" x14ac:dyDescent="0.2">
      <c r="A1775" s="226">
        <v>94582</v>
      </c>
      <c r="B1775" s="223" t="s">
        <v>2020</v>
      </c>
      <c r="C1775" s="220" t="s">
        <v>433</v>
      </c>
      <c r="D1775" s="221">
        <v>258.77</v>
      </c>
    </row>
    <row r="1776" spans="1:4" ht="50.1" customHeight="1" x14ac:dyDescent="0.2">
      <c r="A1776" s="226">
        <v>94584</v>
      </c>
      <c r="B1776" s="223" t="s">
        <v>2021</v>
      </c>
      <c r="C1776" s="220" t="s">
        <v>433</v>
      </c>
      <c r="D1776" s="221">
        <v>390.2</v>
      </c>
    </row>
    <row r="1777" spans="1:4" ht="50.1" customHeight="1" x14ac:dyDescent="0.2">
      <c r="A1777" s="226">
        <v>94585</v>
      </c>
      <c r="B1777" s="223" t="s">
        <v>2022</v>
      </c>
      <c r="C1777" s="220" t="s">
        <v>433</v>
      </c>
      <c r="D1777" s="221">
        <v>298.44</v>
      </c>
    </row>
    <row r="1778" spans="1:4" ht="50.1" customHeight="1" x14ac:dyDescent="0.2">
      <c r="A1778" s="226">
        <v>94586</v>
      </c>
      <c r="B1778" s="223" t="s">
        <v>2023</v>
      </c>
      <c r="C1778" s="220" t="s">
        <v>433</v>
      </c>
      <c r="D1778" s="221">
        <v>440.97</v>
      </c>
    </row>
    <row r="1779" spans="1:4" ht="50.1" customHeight="1" x14ac:dyDescent="0.2">
      <c r="A1779" s="226" t="s">
        <v>2024</v>
      </c>
      <c r="B1779" s="223" t="s">
        <v>2025</v>
      </c>
      <c r="C1779" s="220" t="s">
        <v>125</v>
      </c>
      <c r="D1779" s="221">
        <v>36.28</v>
      </c>
    </row>
    <row r="1780" spans="1:4" ht="50.1" customHeight="1" x14ac:dyDescent="0.2">
      <c r="A1780" s="226" t="s">
        <v>2026</v>
      </c>
      <c r="B1780" s="223" t="s">
        <v>2027</v>
      </c>
      <c r="C1780" s="220" t="s">
        <v>125</v>
      </c>
      <c r="D1780" s="221">
        <v>28.97</v>
      </c>
    </row>
    <row r="1781" spans="1:4" ht="50.1" customHeight="1" x14ac:dyDescent="0.2">
      <c r="A1781" s="226">
        <v>85015</v>
      </c>
      <c r="B1781" s="223" t="s">
        <v>2028</v>
      </c>
      <c r="C1781" s="220" t="s">
        <v>125</v>
      </c>
      <c r="D1781" s="221">
        <v>18.809999999999999</v>
      </c>
    </row>
    <row r="1782" spans="1:4" ht="50.1" customHeight="1" x14ac:dyDescent="0.2">
      <c r="A1782" s="226">
        <v>85016</v>
      </c>
      <c r="B1782" s="223" t="s">
        <v>2029</v>
      </c>
      <c r="C1782" s="220" t="s">
        <v>125</v>
      </c>
      <c r="D1782" s="221">
        <v>23.47</v>
      </c>
    </row>
    <row r="1783" spans="1:4" ht="50.1" customHeight="1" x14ac:dyDescent="0.2">
      <c r="A1783" s="226">
        <v>79475</v>
      </c>
      <c r="B1783" s="223" t="s">
        <v>2030</v>
      </c>
      <c r="C1783" s="220" t="s">
        <v>1498</v>
      </c>
      <c r="D1783" s="221">
        <v>299.5</v>
      </c>
    </row>
    <row r="1784" spans="1:4" ht="50.1" customHeight="1" x14ac:dyDescent="0.2">
      <c r="A1784" s="226">
        <v>97751</v>
      </c>
      <c r="B1784" s="223" t="s">
        <v>2031</v>
      </c>
      <c r="C1784" s="220" t="s">
        <v>1498</v>
      </c>
      <c r="D1784" s="221">
        <v>610.28</v>
      </c>
    </row>
    <row r="1785" spans="1:4" ht="50.1" customHeight="1" x14ac:dyDescent="0.2">
      <c r="A1785" s="226">
        <v>97752</v>
      </c>
      <c r="B1785" s="223" t="s">
        <v>2032</v>
      </c>
      <c r="C1785" s="220" t="s">
        <v>1498</v>
      </c>
      <c r="D1785" s="221">
        <v>579.54999999999995</v>
      </c>
    </row>
    <row r="1786" spans="1:4" ht="50.1" customHeight="1" x14ac:dyDescent="0.2">
      <c r="A1786" s="226">
        <v>97753</v>
      </c>
      <c r="B1786" s="223" t="s">
        <v>2033</v>
      </c>
      <c r="C1786" s="220" t="s">
        <v>1498</v>
      </c>
      <c r="D1786" s="221">
        <v>536.63</v>
      </c>
    </row>
    <row r="1787" spans="1:4" ht="50.1" customHeight="1" x14ac:dyDescent="0.2">
      <c r="A1787" s="226">
        <v>97754</v>
      </c>
      <c r="B1787" s="223" t="s">
        <v>2034</v>
      </c>
      <c r="C1787" s="220" t="s">
        <v>1498</v>
      </c>
      <c r="D1787" s="221">
        <v>508.42</v>
      </c>
    </row>
    <row r="1788" spans="1:4" ht="50.1" customHeight="1" x14ac:dyDescent="0.2">
      <c r="A1788" s="226">
        <v>97755</v>
      </c>
      <c r="B1788" s="223" t="s">
        <v>2035</v>
      </c>
      <c r="C1788" s="220" t="s">
        <v>1498</v>
      </c>
      <c r="D1788" s="221">
        <v>593.99</v>
      </c>
    </row>
    <row r="1789" spans="1:4" ht="50.1" customHeight="1" x14ac:dyDescent="0.2">
      <c r="A1789" s="226">
        <v>97756</v>
      </c>
      <c r="B1789" s="223" t="s">
        <v>2036</v>
      </c>
      <c r="C1789" s="220" t="s">
        <v>1498</v>
      </c>
      <c r="D1789" s="221">
        <v>565.82000000000005</v>
      </c>
    </row>
    <row r="1790" spans="1:4" ht="50.1" customHeight="1" x14ac:dyDescent="0.2">
      <c r="A1790" s="226">
        <v>97757</v>
      </c>
      <c r="B1790" s="223" t="s">
        <v>2037</v>
      </c>
      <c r="C1790" s="220" t="s">
        <v>1498</v>
      </c>
      <c r="D1790" s="221">
        <v>519.53</v>
      </c>
    </row>
    <row r="1791" spans="1:4" ht="50.1" customHeight="1" x14ac:dyDescent="0.2">
      <c r="A1791" s="226">
        <v>97758</v>
      </c>
      <c r="B1791" s="223" t="s">
        <v>2038</v>
      </c>
      <c r="C1791" s="220" t="s">
        <v>1498</v>
      </c>
      <c r="D1791" s="221">
        <v>485.22</v>
      </c>
    </row>
    <row r="1792" spans="1:4" ht="50.1" customHeight="1" x14ac:dyDescent="0.2">
      <c r="A1792" s="226">
        <v>97759</v>
      </c>
      <c r="B1792" s="223" t="s">
        <v>2039</v>
      </c>
      <c r="C1792" s="220" t="s">
        <v>1498</v>
      </c>
      <c r="D1792" s="221">
        <v>593.58000000000004</v>
      </c>
    </row>
    <row r="1793" spans="1:4" ht="50.1" customHeight="1" x14ac:dyDescent="0.2">
      <c r="A1793" s="226">
        <v>97760</v>
      </c>
      <c r="B1793" s="223" t="s">
        <v>2040</v>
      </c>
      <c r="C1793" s="220" t="s">
        <v>1498</v>
      </c>
      <c r="D1793" s="221">
        <v>557.55999999999995</v>
      </c>
    </row>
    <row r="1794" spans="1:4" ht="50.1" customHeight="1" x14ac:dyDescent="0.2">
      <c r="A1794" s="226">
        <v>97761</v>
      </c>
      <c r="B1794" s="223" t="s">
        <v>2041</v>
      </c>
      <c r="C1794" s="220" t="s">
        <v>1498</v>
      </c>
      <c r="D1794" s="221">
        <v>506.29</v>
      </c>
    </row>
    <row r="1795" spans="1:4" ht="50.1" customHeight="1" x14ac:dyDescent="0.2">
      <c r="A1795" s="226">
        <v>97762</v>
      </c>
      <c r="B1795" s="223" t="s">
        <v>2042</v>
      </c>
      <c r="C1795" s="220" t="s">
        <v>1498</v>
      </c>
      <c r="D1795" s="221">
        <v>468.02</v>
      </c>
    </row>
    <row r="1796" spans="1:4" ht="50.1" customHeight="1" x14ac:dyDescent="0.2">
      <c r="A1796" s="226">
        <v>97763</v>
      </c>
      <c r="B1796" s="223" t="s">
        <v>2043</v>
      </c>
      <c r="C1796" s="220" t="s">
        <v>1498</v>
      </c>
      <c r="D1796" s="221">
        <v>581.29999999999995</v>
      </c>
    </row>
    <row r="1797" spans="1:4" ht="50.1" customHeight="1" x14ac:dyDescent="0.2">
      <c r="A1797" s="226">
        <v>97764</v>
      </c>
      <c r="B1797" s="223" t="s">
        <v>2044</v>
      </c>
      <c r="C1797" s="220" t="s">
        <v>1498</v>
      </c>
      <c r="D1797" s="221">
        <v>500.44</v>
      </c>
    </row>
    <row r="1798" spans="1:4" ht="50.1" customHeight="1" x14ac:dyDescent="0.2">
      <c r="A1798" s="226">
        <v>97765</v>
      </c>
      <c r="B1798" s="223" t="s">
        <v>2045</v>
      </c>
      <c r="C1798" s="220" t="s">
        <v>1498</v>
      </c>
      <c r="D1798" s="221">
        <v>473.69</v>
      </c>
    </row>
    <row r="1799" spans="1:4" ht="50.1" customHeight="1" x14ac:dyDescent="0.2">
      <c r="A1799" s="226">
        <v>97766</v>
      </c>
      <c r="B1799" s="223" t="s">
        <v>2046</v>
      </c>
      <c r="C1799" s="220" t="s">
        <v>1498</v>
      </c>
      <c r="D1799" s="221">
        <v>456.87</v>
      </c>
    </row>
    <row r="1800" spans="1:4" ht="50.1" customHeight="1" x14ac:dyDescent="0.2">
      <c r="A1800" s="226">
        <v>97767</v>
      </c>
      <c r="B1800" s="223" t="s">
        <v>2047</v>
      </c>
      <c r="C1800" s="220" t="s">
        <v>1498</v>
      </c>
      <c r="D1800" s="221">
        <v>474.37</v>
      </c>
    </row>
    <row r="1801" spans="1:4" ht="50.1" customHeight="1" x14ac:dyDescent="0.2">
      <c r="A1801" s="226">
        <v>97768</v>
      </c>
      <c r="B1801" s="223" t="s">
        <v>2048</v>
      </c>
      <c r="C1801" s="220" t="s">
        <v>1498</v>
      </c>
      <c r="D1801" s="221">
        <v>463.09</v>
      </c>
    </row>
    <row r="1802" spans="1:4" ht="50.1" customHeight="1" x14ac:dyDescent="0.2">
      <c r="A1802" s="226">
        <v>97769</v>
      </c>
      <c r="B1802" s="223" t="s">
        <v>2049</v>
      </c>
      <c r="C1802" s="220" t="s">
        <v>1498</v>
      </c>
      <c r="D1802" s="221">
        <v>439.88</v>
      </c>
    </row>
    <row r="1803" spans="1:4" ht="50.1" customHeight="1" x14ac:dyDescent="0.2">
      <c r="A1803" s="226">
        <v>97770</v>
      </c>
      <c r="B1803" s="223" t="s">
        <v>2050</v>
      </c>
      <c r="C1803" s="220" t="s">
        <v>1498</v>
      </c>
      <c r="D1803" s="221">
        <v>420.48</v>
      </c>
    </row>
    <row r="1804" spans="1:4" ht="50.1" customHeight="1" x14ac:dyDescent="0.2">
      <c r="A1804" s="226">
        <v>97771</v>
      </c>
      <c r="B1804" s="223" t="s">
        <v>2051</v>
      </c>
      <c r="C1804" s="220" t="s">
        <v>1498</v>
      </c>
      <c r="D1804" s="221">
        <v>456.04</v>
      </c>
    </row>
    <row r="1805" spans="1:4" ht="50.1" customHeight="1" x14ac:dyDescent="0.2">
      <c r="A1805" s="226">
        <v>97772</v>
      </c>
      <c r="B1805" s="223" t="s">
        <v>2052</v>
      </c>
      <c r="C1805" s="220" t="s">
        <v>1498</v>
      </c>
      <c r="D1805" s="221">
        <v>440.7</v>
      </c>
    </row>
    <row r="1806" spans="1:4" ht="50.1" customHeight="1" x14ac:dyDescent="0.2">
      <c r="A1806" s="226">
        <v>97773</v>
      </c>
      <c r="B1806" s="223" t="s">
        <v>2053</v>
      </c>
      <c r="C1806" s="220" t="s">
        <v>1498</v>
      </c>
      <c r="D1806" s="221">
        <v>416.69</v>
      </c>
    </row>
    <row r="1807" spans="1:4" ht="50.1" customHeight="1" x14ac:dyDescent="0.2">
      <c r="A1807" s="226">
        <v>97774</v>
      </c>
      <c r="B1807" s="223" t="s">
        <v>2054</v>
      </c>
      <c r="C1807" s="220" t="s">
        <v>1498</v>
      </c>
      <c r="D1807" s="221">
        <v>395.84</v>
      </c>
    </row>
    <row r="1808" spans="1:4" ht="50.1" customHeight="1" x14ac:dyDescent="0.2">
      <c r="A1808" s="226">
        <v>97775</v>
      </c>
      <c r="B1808" s="223" t="s">
        <v>2055</v>
      </c>
      <c r="C1808" s="220" t="s">
        <v>1498</v>
      </c>
      <c r="D1808" s="221">
        <v>542.16</v>
      </c>
    </row>
    <row r="1809" spans="1:4" ht="50.1" customHeight="1" x14ac:dyDescent="0.2">
      <c r="A1809" s="226">
        <v>97776</v>
      </c>
      <c r="B1809" s="223" t="s">
        <v>2056</v>
      </c>
      <c r="C1809" s="220" t="s">
        <v>1498</v>
      </c>
      <c r="D1809" s="221">
        <v>512.05999999999995</v>
      </c>
    </row>
    <row r="1810" spans="1:4" ht="50.1" customHeight="1" x14ac:dyDescent="0.2">
      <c r="A1810" s="226">
        <v>97777</v>
      </c>
      <c r="B1810" s="223" t="s">
        <v>2057</v>
      </c>
      <c r="C1810" s="220" t="s">
        <v>1498</v>
      </c>
      <c r="D1810" s="221">
        <v>470.61</v>
      </c>
    </row>
    <row r="1811" spans="1:4" ht="50.1" customHeight="1" x14ac:dyDescent="0.2">
      <c r="A1811" s="226">
        <v>97778</v>
      </c>
      <c r="B1811" s="223" t="s">
        <v>2058</v>
      </c>
      <c r="C1811" s="220" t="s">
        <v>1498</v>
      </c>
      <c r="D1811" s="221">
        <v>443.8</v>
      </c>
    </row>
    <row r="1812" spans="1:4" ht="50.1" customHeight="1" x14ac:dyDescent="0.2">
      <c r="A1812" s="226">
        <v>97779</v>
      </c>
      <c r="B1812" s="223" t="s">
        <v>2059</v>
      </c>
      <c r="C1812" s="220" t="s">
        <v>1498</v>
      </c>
      <c r="D1812" s="221">
        <v>522.36</v>
      </c>
    </row>
    <row r="1813" spans="1:4" ht="50.1" customHeight="1" x14ac:dyDescent="0.2">
      <c r="A1813" s="226">
        <v>97780</v>
      </c>
      <c r="B1813" s="223" t="s">
        <v>2060</v>
      </c>
      <c r="C1813" s="220" t="s">
        <v>1498</v>
      </c>
      <c r="D1813" s="221">
        <v>495.04</v>
      </c>
    </row>
    <row r="1814" spans="1:4" ht="50.1" customHeight="1" x14ac:dyDescent="0.2">
      <c r="A1814" s="226">
        <v>97781</v>
      </c>
      <c r="B1814" s="223" t="s">
        <v>2061</v>
      </c>
      <c r="C1814" s="220" t="s">
        <v>1498</v>
      </c>
      <c r="D1814" s="221">
        <v>451.41</v>
      </c>
    </row>
    <row r="1815" spans="1:4" ht="50.1" customHeight="1" x14ac:dyDescent="0.2">
      <c r="A1815" s="226">
        <v>97782</v>
      </c>
      <c r="B1815" s="223" t="s">
        <v>2062</v>
      </c>
      <c r="C1815" s="220" t="s">
        <v>1498</v>
      </c>
      <c r="D1815" s="221">
        <v>419.71</v>
      </c>
    </row>
    <row r="1816" spans="1:4" ht="50.1" customHeight="1" x14ac:dyDescent="0.2">
      <c r="A1816" s="226">
        <v>97783</v>
      </c>
      <c r="B1816" s="223" t="s">
        <v>2063</v>
      </c>
      <c r="C1816" s="220" t="s">
        <v>1498</v>
      </c>
      <c r="D1816" s="221">
        <v>523.46</v>
      </c>
    </row>
    <row r="1817" spans="1:4" ht="50.1" customHeight="1" x14ac:dyDescent="0.2">
      <c r="A1817" s="226">
        <v>97784</v>
      </c>
      <c r="B1817" s="223" t="s">
        <v>2064</v>
      </c>
      <c r="C1817" s="220" t="s">
        <v>1498</v>
      </c>
      <c r="D1817" s="221">
        <v>489.33</v>
      </c>
    </row>
    <row r="1818" spans="1:4" ht="50.1" customHeight="1" x14ac:dyDescent="0.2">
      <c r="A1818" s="226">
        <v>97785</v>
      </c>
      <c r="B1818" s="223" t="s">
        <v>2065</v>
      </c>
      <c r="C1818" s="220" t="s">
        <v>1498</v>
      </c>
      <c r="D1818" s="221">
        <v>441.29</v>
      </c>
    </row>
    <row r="1819" spans="1:4" ht="50.1" customHeight="1" x14ac:dyDescent="0.2">
      <c r="A1819" s="226">
        <v>97786</v>
      </c>
      <c r="B1819" s="223" t="s">
        <v>2066</v>
      </c>
      <c r="C1819" s="220" t="s">
        <v>1498</v>
      </c>
      <c r="D1819" s="221">
        <v>406.12</v>
      </c>
    </row>
    <row r="1820" spans="1:4" ht="50.1" customHeight="1" x14ac:dyDescent="0.2">
      <c r="A1820" s="226">
        <v>97787</v>
      </c>
      <c r="B1820" s="223" t="s">
        <v>2067</v>
      </c>
      <c r="C1820" s="220" t="s">
        <v>1498</v>
      </c>
      <c r="D1820" s="221">
        <v>452.16</v>
      </c>
    </row>
    <row r="1821" spans="1:4" ht="50.1" customHeight="1" x14ac:dyDescent="0.2">
      <c r="A1821" s="226">
        <v>97788</v>
      </c>
      <c r="B1821" s="223" t="s">
        <v>2068</v>
      </c>
      <c r="C1821" s="220" t="s">
        <v>1498</v>
      </c>
      <c r="D1821" s="221">
        <v>432.95</v>
      </c>
    </row>
    <row r="1822" spans="1:4" ht="50.1" customHeight="1" x14ac:dyDescent="0.2">
      <c r="A1822" s="226">
        <v>97789</v>
      </c>
      <c r="B1822" s="223" t="s">
        <v>2069</v>
      </c>
      <c r="C1822" s="220" t="s">
        <v>1498</v>
      </c>
      <c r="D1822" s="221">
        <v>407.67</v>
      </c>
    </row>
    <row r="1823" spans="1:4" ht="50.1" customHeight="1" x14ac:dyDescent="0.2">
      <c r="A1823" s="226">
        <v>97790</v>
      </c>
      <c r="B1823" s="223" t="s">
        <v>2070</v>
      </c>
      <c r="C1823" s="220" t="s">
        <v>1498</v>
      </c>
      <c r="D1823" s="221">
        <v>392.25</v>
      </c>
    </row>
    <row r="1824" spans="1:4" ht="50.1" customHeight="1" x14ac:dyDescent="0.2">
      <c r="A1824" s="226">
        <v>97791</v>
      </c>
      <c r="B1824" s="223" t="s">
        <v>2071</v>
      </c>
      <c r="C1824" s="220" t="s">
        <v>1498</v>
      </c>
      <c r="D1824" s="221">
        <v>402.74</v>
      </c>
    </row>
    <row r="1825" spans="1:4" ht="50.1" customHeight="1" x14ac:dyDescent="0.2">
      <c r="A1825" s="226">
        <v>97792</v>
      </c>
      <c r="B1825" s="223" t="s">
        <v>2072</v>
      </c>
      <c r="C1825" s="220" t="s">
        <v>1498</v>
      </c>
      <c r="D1825" s="221">
        <v>392.31</v>
      </c>
    </row>
    <row r="1826" spans="1:4" ht="50.1" customHeight="1" x14ac:dyDescent="0.2">
      <c r="A1826" s="226">
        <v>97793</v>
      </c>
      <c r="B1826" s="223" t="s">
        <v>2073</v>
      </c>
      <c r="C1826" s="220" t="s">
        <v>1498</v>
      </c>
      <c r="D1826" s="221">
        <v>371.76</v>
      </c>
    </row>
    <row r="1827" spans="1:4" ht="50.1" customHeight="1" x14ac:dyDescent="0.2">
      <c r="A1827" s="226">
        <v>97794</v>
      </c>
      <c r="B1827" s="223" t="s">
        <v>2074</v>
      </c>
      <c r="C1827" s="220" t="s">
        <v>1498</v>
      </c>
      <c r="D1827" s="221">
        <v>354.97</v>
      </c>
    </row>
    <row r="1828" spans="1:4" ht="50.1" customHeight="1" x14ac:dyDescent="0.2">
      <c r="A1828" s="226">
        <v>97795</v>
      </c>
      <c r="B1828" s="223" t="s">
        <v>2075</v>
      </c>
      <c r="C1828" s="220" t="s">
        <v>1498</v>
      </c>
      <c r="D1828" s="221">
        <v>385.92</v>
      </c>
    </row>
    <row r="1829" spans="1:4" ht="50.1" customHeight="1" x14ac:dyDescent="0.2">
      <c r="A1829" s="226">
        <v>97796</v>
      </c>
      <c r="B1829" s="223" t="s">
        <v>2076</v>
      </c>
      <c r="C1829" s="220" t="s">
        <v>1498</v>
      </c>
      <c r="D1829" s="221">
        <v>372.47</v>
      </c>
    </row>
    <row r="1830" spans="1:4" ht="50.1" customHeight="1" x14ac:dyDescent="0.2">
      <c r="A1830" s="226">
        <v>97797</v>
      </c>
      <c r="B1830" s="223" t="s">
        <v>2077</v>
      </c>
      <c r="C1830" s="220" t="s">
        <v>1498</v>
      </c>
      <c r="D1830" s="221">
        <v>351.69</v>
      </c>
    </row>
    <row r="1831" spans="1:4" ht="50.1" customHeight="1" x14ac:dyDescent="0.2">
      <c r="A1831" s="226">
        <v>97798</v>
      </c>
      <c r="B1831" s="223" t="s">
        <v>2078</v>
      </c>
      <c r="C1831" s="220" t="s">
        <v>1498</v>
      </c>
      <c r="D1831" s="221">
        <v>333.94</v>
      </c>
    </row>
    <row r="1832" spans="1:4" ht="50.1" customHeight="1" x14ac:dyDescent="0.2">
      <c r="A1832" s="226">
        <v>97799</v>
      </c>
      <c r="B1832" s="223" t="s">
        <v>2079</v>
      </c>
      <c r="C1832" s="220" t="s">
        <v>1498</v>
      </c>
      <c r="D1832" s="221">
        <v>530.88</v>
      </c>
    </row>
    <row r="1833" spans="1:4" ht="50.1" customHeight="1" x14ac:dyDescent="0.2">
      <c r="A1833" s="226">
        <v>97800</v>
      </c>
      <c r="B1833" s="223" t="s">
        <v>2080</v>
      </c>
      <c r="C1833" s="220" t="s">
        <v>1498</v>
      </c>
      <c r="D1833" s="221">
        <v>466.1</v>
      </c>
    </row>
    <row r="1834" spans="1:4" ht="50.1" customHeight="1" x14ac:dyDescent="0.2">
      <c r="A1834" s="226">
        <v>89198</v>
      </c>
      <c r="B1834" s="223" t="s">
        <v>2081</v>
      </c>
      <c r="C1834" s="220" t="s">
        <v>125</v>
      </c>
      <c r="D1834" s="221">
        <v>76.099999999999994</v>
      </c>
    </row>
    <row r="1835" spans="1:4" ht="50.1" customHeight="1" x14ac:dyDescent="0.2">
      <c r="A1835" s="226">
        <v>89199</v>
      </c>
      <c r="B1835" s="223" t="s">
        <v>2082</v>
      </c>
      <c r="C1835" s="220" t="s">
        <v>125</v>
      </c>
      <c r="D1835" s="221">
        <v>99.86</v>
      </c>
    </row>
    <row r="1836" spans="1:4" ht="50.1" customHeight="1" x14ac:dyDescent="0.2">
      <c r="A1836" s="226">
        <v>89200</v>
      </c>
      <c r="B1836" s="223" t="s">
        <v>2083</v>
      </c>
      <c r="C1836" s="220" t="s">
        <v>125</v>
      </c>
      <c r="D1836" s="221">
        <v>232.2</v>
      </c>
    </row>
    <row r="1837" spans="1:4" ht="50.1" customHeight="1" x14ac:dyDescent="0.2">
      <c r="A1837" s="226">
        <v>89201</v>
      </c>
      <c r="B1837" s="223" t="s">
        <v>2084</v>
      </c>
      <c r="C1837" s="220" t="s">
        <v>125</v>
      </c>
      <c r="D1837" s="221">
        <v>60.23</v>
      </c>
    </row>
    <row r="1838" spans="1:4" ht="50.1" customHeight="1" x14ac:dyDescent="0.2">
      <c r="A1838" s="226">
        <v>89202</v>
      </c>
      <c r="B1838" s="223" t="s">
        <v>2085</v>
      </c>
      <c r="C1838" s="220" t="s">
        <v>125</v>
      </c>
      <c r="D1838" s="221">
        <v>77.760000000000005</v>
      </c>
    </row>
    <row r="1839" spans="1:4" ht="50.1" customHeight="1" x14ac:dyDescent="0.2">
      <c r="A1839" s="226">
        <v>89203</v>
      </c>
      <c r="B1839" s="223" t="s">
        <v>2086</v>
      </c>
      <c r="C1839" s="220" t="s">
        <v>125</v>
      </c>
      <c r="D1839" s="221">
        <v>179.75</v>
      </c>
    </row>
    <row r="1840" spans="1:4" ht="50.1" customHeight="1" x14ac:dyDescent="0.2">
      <c r="A1840" s="226">
        <v>89204</v>
      </c>
      <c r="B1840" s="223" t="s">
        <v>2087</v>
      </c>
      <c r="C1840" s="220" t="s">
        <v>125</v>
      </c>
      <c r="D1840" s="221">
        <v>54.44</v>
      </c>
    </row>
    <row r="1841" spans="1:4" ht="50.1" customHeight="1" x14ac:dyDescent="0.2">
      <c r="A1841" s="226">
        <v>89205</v>
      </c>
      <c r="B1841" s="223" t="s">
        <v>2088</v>
      </c>
      <c r="C1841" s="220" t="s">
        <v>125</v>
      </c>
      <c r="D1841" s="221">
        <v>70.98</v>
      </c>
    </row>
    <row r="1842" spans="1:4" ht="50.1" customHeight="1" x14ac:dyDescent="0.2">
      <c r="A1842" s="226">
        <v>89206</v>
      </c>
      <c r="B1842" s="223" t="s">
        <v>2089</v>
      </c>
      <c r="C1842" s="220" t="s">
        <v>125</v>
      </c>
      <c r="D1842" s="221">
        <v>167.09</v>
      </c>
    </row>
    <row r="1843" spans="1:4" ht="50.1" customHeight="1" x14ac:dyDescent="0.2">
      <c r="A1843" s="226">
        <v>90808</v>
      </c>
      <c r="B1843" s="223" t="s">
        <v>2090</v>
      </c>
      <c r="C1843" s="220" t="s">
        <v>125</v>
      </c>
      <c r="D1843" s="221">
        <v>56.05</v>
      </c>
    </row>
    <row r="1844" spans="1:4" ht="50.1" customHeight="1" x14ac:dyDescent="0.2">
      <c r="A1844" s="226">
        <v>90809</v>
      </c>
      <c r="B1844" s="223" t="s">
        <v>2091</v>
      </c>
      <c r="C1844" s="220" t="s">
        <v>125</v>
      </c>
      <c r="D1844" s="221">
        <v>53.89</v>
      </c>
    </row>
    <row r="1845" spans="1:4" ht="50.1" customHeight="1" x14ac:dyDescent="0.2">
      <c r="A1845" s="226">
        <v>90810</v>
      </c>
      <c r="B1845" s="223" t="s">
        <v>2092</v>
      </c>
      <c r="C1845" s="220" t="s">
        <v>125</v>
      </c>
      <c r="D1845" s="221">
        <v>117</v>
      </c>
    </row>
    <row r="1846" spans="1:4" ht="50.1" customHeight="1" x14ac:dyDescent="0.2">
      <c r="A1846" s="226">
        <v>90811</v>
      </c>
      <c r="B1846" s="223" t="s">
        <v>2093</v>
      </c>
      <c r="C1846" s="220" t="s">
        <v>125</v>
      </c>
      <c r="D1846" s="221">
        <v>110.52</v>
      </c>
    </row>
    <row r="1847" spans="1:4" ht="50.1" customHeight="1" x14ac:dyDescent="0.2">
      <c r="A1847" s="226">
        <v>90812</v>
      </c>
      <c r="B1847" s="223" t="s">
        <v>2094</v>
      </c>
      <c r="C1847" s="220" t="s">
        <v>125</v>
      </c>
      <c r="D1847" s="221">
        <v>198.72</v>
      </c>
    </row>
    <row r="1848" spans="1:4" ht="50.1" customHeight="1" x14ac:dyDescent="0.2">
      <c r="A1848" s="226">
        <v>90813</v>
      </c>
      <c r="B1848" s="223" t="s">
        <v>2095</v>
      </c>
      <c r="C1848" s="220" t="s">
        <v>125</v>
      </c>
      <c r="D1848" s="221">
        <v>189.82</v>
      </c>
    </row>
    <row r="1849" spans="1:4" ht="50.1" customHeight="1" x14ac:dyDescent="0.2">
      <c r="A1849" s="226">
        <v>90814</v>
      </c>
      <c r="B1849" s="223" t="s">
        <v>2096</v>
      </c>
      <c r="C1849" s="220" t="s">
        <v>125</v>
      </c>
      <c r="D1849" s="221">
        <v>238.77</v>
      </c>
    </row>
    <row r="1850" spans="1:4" ht="50.1" customHeight="1" x14ac:dyDescent="0.2">
      <c r="A1850" s="226">
        <v>90815</v>
      </c>
      <c r="B1850" s="223" t="s">
        <v>2097</v>
      </c>
      <c r="C1850" s="220" t="s">
        <v>125</v>
      </c>
      <c r="D1850" s="221">
        <v>288.92</v>
      </c>
    </row>
    <row r="1851" spans="1:4" ht="50.1" customHeight="1" x14ac:dyDescent="0.2">
      <c r="A1851" s="226">
        <v>90877</v>
      </c>
      <c r="B1851" s="223" t="s">
        <v>2098</v>
      </c>
      <c r="C1851" s="220" t="s">
        <v>125</v>
      </c>
      <c r="D1851" s="221">
        <v>36.53</v>
      </c>
    </row>
    <row r="1852" spans="1:4" ht="50.1" customHeight="1" x14ac:dyDescent="0.2">
      <c r="A1852" s="226">
        <v>90878</v>
      </c>
      <c r="B1852" s="223" t="s">
        <v>2099</v>
      </c>
      <c r="C1852" s="220" t="s">
        <v>125</v>
      </c>
      <c r="D1852" s="221">
        <v>34.9</v>
      </c>
    </row>
    <row r="1853" spans="1:4" ht="50.1" customHeight="1" x14ac:dyDescent="0.2">
      <c r="A1853" s="226">
        <v>90880</v>
      </c>
      <c r="B1853" s="223" t="s">
        <v>2100</v>
      </c>
      <c r="C1853" s="220" t="s">
        <v>125</v>
      </c>
      <c r="D1853" s="221">
        <v>47.79</v>
      </c>
    </row>
    <row r="1854" spans="1:4" ht="50.1" customHeight="1" x14ac:dyDescent="0.2">
      <c r="A1854" s="226">
        <v>90881</v>
      </c>
      <c r="B1854" s="223" t="s">
        <v>2101</v>
      </c>
      <c r="C1854" s="220" t="s">
        <v>125</v>
      </c>
      <c r="D1854" s="221">
        <v>43.98</v>
      </c>
    </row>
    <row r="1855" spans="1:4" ht="50.1" customHeight="1" x14ac:dyDescent="0.2">
      <c r="A1855" s="226">
        <v>90883</v>
      </c>
      <c r="B1855" s="223" t="s">
        <v>2102</v>
      </c>
      <c r="C1855" s="220" t="s">
        <v>125</v>
      </c>
      <c r="D1855" s="221">
        <v>59.67</v>
      </c>
    </row>
    <row r="1856" spans="1:4" ht="50.1" customHeight="1" x14ac:dyDescent="0.2">
      <c r="A1856" s="226">
        <v>90884</v>
      </c>
      <c r="B1856" s="223" t="s">
        <v>2103</v>
      </c>
      <c r="C1856" s="220" t="s">
        <v>125</v>
      </c>
      <c r="D1856" s="221">
        <v>57.82</v>
      </c>
    </row>
    <row r="1857" spans="1:4" ht="50.1" customHeight="1" x14ac:dyDescent="0.2">
      <c r="A1857" s="226">
        <v>90885</v>
      </c>
      <c r="B1857" s="223" t="s">
        <v>2104</v>
      </c>
      <c r="C1857" s="220" t="s">
        <v>125</v>
      </c>
      <c r="D1857" s="221">
        <v>57</v>
      </c>
    </row>
    <row r="1858" spans="1:4" ht="50.1" customHeight="1" x14ac:dyDescent="0.2">
      <c r="A1858" s="226">
        <v>90886</v>
      </c>
      <c r="B1858" s="223" t="s">
        <v>2105</v>
      </c>
      <c r="C1858" s="220" t="s">
        <v>125</v>
      </c>
      <c r="D1858" s="221">
        <v>113.43</v>
      </c>
    </row>
    <row r="1859" spans="1:4" ht="50.1" customHeight="1" x14ac:dyDescent="0.2">
      <c r="A1859" s="226">
        <v>90887</v>
      </c>
      <c r="B1859" s="223" t="s">
        <v>2106</v>
      </c>
      <c r="C1859" s="220" t="s">
        <v>125</v>
      </c>
      <c r="D1859" s="221">
        <v>111.4</v>
      </c>
    </row>
    <row r="1860" spans="1:4" ht="50.1" customHeight="1" x14ac:dyDescent="0.2">
      <c r="A1860" s="226">
        <v>90888</v>
      </c>
      <c r="B1860" s="223" t="s">
        <v>2107</v>
      </c>
      <c r="C1860" s="220" t="s">
        <v>125</v>
      </c>
      <c r="D1860" s="221">
        <v>110.54</v>
      </c>
    </row>
    <row r="1861" spans="1:4" ht="50.1" customHeight="1" x14ac:dyDescent="0.2">
      <c r="A1861" s="226">
        <v>90889</v>
      </c>
      <c r="B1861" s="223" t="s">
        <v>2108</v>
      </c>
      <c r="C1861" s="220" t="s">
        <v>125</v>
      </c>
      <c r="D1861" s="221">
        <v>133.1</v>
      </c>
    </row>
    <row r="1862" spans="1:4" ht="50.1" customHeight="1" x14ac:dyDescent="0.2">
      <c r="A1862" s="226">
        <v>90890</v>
      </c>
      <c r="B1862" s="223" t="s">
        <v>2109</v>
      </c>
      <c r="C1862" s="220" t="s">
        <v>125</v>
      </c>
      <c r="D1862" s="221">
        <v>130.13</v>
      </c>
    </row>
    <row r="1863" spans="1:4" ht="50.1" customHeight="1" x14ac:dyDescent="0.2">
      <c r="A1863" s="226">
        <v>90891</v>
      </c>
      <c r="B1863" s="223" t="s">
        <v>2110</v>
      </c>
      <c r="C1863" s="220" t="s">
        <v>125</v>
      </c>
      <c r="D1863" s="221">
        <v>128.83000000000001</v>
      </c>
    </row>
    <row r="1864" spans="1:4" ht="50.1" customHeight="1" x14ac:dyDescent="0.2">
      <c r="A1864" s="226">
        <v>95601</v>
      </c>
      <c r="B1864" s="223" t="s">
        <v>2111</v>
      </c>
      <c r="C1864" s="220" t="s">
        <v>206</v>
      </c>
      <c r="D1864" s="221">
        <v>18.489999999999998</v>
      </c>
    </row>
    <row r="1865" spans="1:4" ht="50.1" customHeight="1" x14ac:dyDescent="0.2">
      <c r="A1865" s="226">
        <v>95602</v>
      </c>
      <c r="B1865" s="223" t="s">
        <v>2112</v>
      </c>
      <c r="C1865" s="220" t="s">
        <v>206</v>
      </c>
      <c r="D1865" s="221">
        <v>23.49</v>
      </c>
    </row>
    <row r="1866" spans="1:4" ht="50.1" customHeight="1" x14ac:dyDescent="0.2">
      <c r="A1866" s="226">
        <v>95603</v>
      </c>
      <c r="B1866" s="223" t="s">
        <v>2113</v>
      </c>
      <c r="C1866" s="220" t="s">
        <v>206</v>
      </c>
      <c r="D1866" s="221">
        <v>30.84</v>
      </c>
    </row>
    <row r="1867" spans="1:4" ht="50.1" customHeight="1" x14ac:dyDescent="0.2">
      <c r="A1867" s="226">
        <v>95604</v>
      </c>
      <c r="B1867" s="223" t="s">
        <v>2114</v>
      </c>
      <c r="C1867" s="220" t="s">
        <v>206</v>
      </c>
      <c r="D1867" s="221">
        <v>40.6</v>
      </c>
    </row>
    <row r="1868" spans="1:4" ht="50.1" customHeight="1" x14ac:dyDescent="0.2">
      <c r="A1868" s="226">
        <v>95605</v>
      </c>
      <c r="B1868" s="223" t="s">
        <v>2115</v>
      </c>
      <c r="C1868" s="220" t="s">
        <v>206</v>
      </c>
      <c r="D1868" s="221">
        <v>63.67</v>
      </c>
    </row>
    <row r="1869" spans="1:4" ht="50.1" customHeight="1" x14ac:dyDescent="0.2">
      <c r="A1869" s="226">
        <v>95607</v>
      </c>
      <c r="B1869" s="223" t="s">
        <v>2116</v>
      </c>
      <c r="C1869" s="220" t="s">
        <v>206</v>
      </c>
      <c r="D1869" s="221">
        <v>4.76</v>
      </c>
    </row>
    <row r="1870" spans="1:4" ht="50.1" customHeight="1" x14ac:dyDescent="0.2">
      <c r="A1870" s="226">
        <v>95608</v>
      </c>
      <c r="B1870" s="223" t="s">
        <v>2117</v>
      </c>
      <c r="C1870" s="220" t="s">
        <v>206</v>
      </c>
      <c r="D1870" s="221">
        <v>5.47</v>
      </c>
    </row>
    <row r="1871" spans="1:4" ht="50.1" customHeight="1" x14ac:dyDescent="0.2">
      <c r="A1871" s="226">
        <v>95609</v>
      </c>
      <c r="B1871" s="223" t="s">
        <v>2118</v>
      </c>
      <c r="C1871" s="220" t="s">
        <v>206</v>
      </c>
      <c r="D1871" s="221">
        <v>6.11</v>
      </c>
    </row>
    <row r="1872" spans="1:4" ht="50.1" customHeight="1" x14ac:dyDescent="0.2">
      <c r="A1872" s="226">
        <v>96160</v>
      </c>
      <c r="B1872" s="223" t="s">
        <v>2119</v>
      </c>
      <c r="C1872" s="220" t="s">
        <v>125</v>
      </c>
      <c r="D1872" s="221">
        <v>163.66999999999999</v>
      </c>
    </row>
    <row r="1873" spans="1:4" ht="50.1" customHeight="1" x14ac:dyDescent="0.2">
      <c r="A1873" s="226">
        <v>96161</v>
      </c>
      <c r="B1873" s="223" t="s">
        <v>2120</v>
      </c>
      <c r="C1873" s="220" t="s">
        <v>125</v>
      </c>
      <c r="D1873" s="221">
        <v>243.23</v>
      </c>
    </row>
    <row r="1874" spans="1:4" ht="50.1" customHeight="1" x14ac:dyDescent="0.2">
      <c r="A1874" s="226">
        <v>96162</v>
      </c>
      <c r="B1874" s="223" t="s">
        <v>2121</v>
      </c>
      <c r="C1874" s="220" t="s">
        <v>125</v>
      </c>
      <c r="D1874" s="221">
        <v>318.11</v>
      </c>
    </row>
    <row r="1875" spans="1:4" ht="50.1" customHeight="1" x14ac:dyDescent="0.2">
      <c r="A1875" s="226">
        <v>96163</v>
      </c>
      <c r="B1875" s="223" t="s">
        <v>2122</v>
      </c>
      <c r="C1875" s="220" t="s">
        <v>125</v>
      </c>
      <c r="D1875" s="221">
        <v>362.27</v>
      </c>
    </row>
    <row r="1876" spans="1:4" ht="50.1" customHeight="1" x14ac:dyDescent="0.2">
      <c r="A1876" s="226">
        <v>96164</v>
      </c>
      <c r="B1876" s="223" t="s">
        <v>2123</v>
      </c>
      <c r="C1876" s="220" t="s">
        <v>125</v>
      </c>
      <c r="D1876" s="221">
        <v>148.56</v>
      </c>
    </row>
    <row r="1877" spans="1:4" ht="50.1" customHeight="1" x14ac:dyDescent="0.2">
      <c r="A1877" s="226">
        <v>96165</v>
      </c>
      <c r="B1877" s="223" t="s">
        <v>2124</v>
      </c>
      <c r="C1877" s="220" t="s">
        <v>125</v>
      </c>
      <c r="D1877" s="221">
        <v>222.55</v>
      </c>
    </row>
    <row r="1878" spans="1:4" ht="50.1" customHeight="1" x14ac:dyDescent="0.2">
      <c r="A1878" s="226">
        <v>96166</v>
      </c>
      <c r="B1878" s="223" t="s">
        <v>2125</v>
      </c>
      <c r="C1878" s="220" t="s">
        <v>125</v>
      </c>
      <c r="D1878" s="221">
        <v>286.54000000000002</v>
      </c>
    </row>
    <row r="1879" spans="1:4" ht="50.1" customHeight="1" x14ac:dyDescent="0.2">
      <c r="A1879" s="226">
        <v>96167</v>
      </c>
      <c r="B1879" s="223" t="s">
        <v>2126</v>
      </c>
      <c r="C1879" s="220" t="s">
        <v>125</v>
      </c>
      <c r="D1879" s="221">
        <v>317.7</v>
      </c>
    </row>
    <row r="1880" spans="1:4" ht="50.1" customHeight="1" x14ac:dyDescent="0.2">
      <c r="A1880" s="226">
        <v>96168</v>
      </c>
      <c r="B1880" s="223" t="s">
        <v>2127</v>
      </c>
      <c r="C1880" s="220" t="s">
        <v>125</v>
      </c>
      <c r="D1880" s="221">
        <v>141.31</v>
      </c>
    </row>
    <row r="1881" spans="1:4" ht="50.1" customHeight="1" x14ac:dyDescent="0.2">
      <c r="A1881" s="226">
        <v>96169</v>
      </c>
      <c r="B1881" s="223" t="s">
        <v>2128</v>
      </c>
      <c r="C1881" s="220" t="s">
        <v>125</v>
      </c>
      <c r="D1881" s="221">
        <v>213.2</v>
      </c>
    </row>
    <row r="1882" spans="1:4" ht="50.1" customHeight="1" x14ac:dyDescent="0.2">
      <c r="A1882" s="226">
        <v>96170</v>
      </c>
      <c r="B1882" s="223" t="s">
        <v>2129</v>
      </c>
      <c r="C1882" s="220" t="s">
        <v>125</v>
      </c>
      <c r="D1882" s="221">
        <v>275.12</v>
      </c>
    </row>
    <row r="1883" spans="1:4" ht="50.1" customHeight="1" x14ac:dyDescent="0.2">
      <c r="A1883" s="226">
        <v>96171</v>
      </c>
      <c r="B1883" s="223" t="s">
        <v>2130</v>
      </c>
      <c r="C1883" s="220" t="s">
        <v>125</v>
      </c>
      <c r="D1883" s="221">
        <v>302.39999999999998</v>
      </c>
    </row>
    <row r="1884" spans="1:4" ht="50.1" customHeight="1" x14ac:dyDescent="0.2">
      <c r="A1884" s="226">
        <v>96172</v>
      </c>
      <c r="B1884" s="223" t="s">
        <v>2131</v>
      </c>
      <c r="C1884" s="220" t="s">
        <v>125</v>
      </c>
      <c r="D1884" s="221">
        <v>174.1</v>
      </c>
    </row>
    <row r="1885" spans="1:4" ht="50.1" customHeight="1" x14ac:dyDescent="0.2">
      <c r="A1885" s="226">
        <v>96173</v>
      </c>
      <c r="B1885" s="223" t="s">
        <v>2132</v>
      </c>
      <c r="C1885" s="220" t="s">
        <v>125</v>
      </c>
      <c r="D1885" s="221">
        <v>256.25</v>
      </c>
    </row>
    <row r="1886" spans="1:4" ht="50.1" customHeight="1" x14ac:dyDescent="0.2">
      <c r="A1886" s="226">
        <v>96174</v>
      </c>
      <c r="B1886" s="223" t="s">
        <v>2133</v>
      </c>
      <c r="C1886" s="220" t="s">
        <v>125</v>
      </c>
      <c r="D1886" s="221">
        <v>334.76</v>
      </c>
    </row>
    <row r="1887" spans="1:4" ht="50.1" customHeight="1" x14ac:dyDescent="0.2">
      <c r="A1887" s="226">
        <v>96175</v>
      </c>
      <c r="B1887" s="223" t="s">
        <v>2134</v>
      </c>
      <c r="C1887" s="220" t="s">
        <v>125</v>
      </c>
      <c r="D1887" s="221">
        <v>381.63</v>
      </c>
    </row>
    <row r="1888" spans="1:4" ht="50.1" customHeight="1" x14ac:dyDescent="0.2">
      <c r="A1888" s="226">
        <v>96176</v>
      </c>
      <c r="B1888" s="223" t="s">
        <v>2135</v>
      </c>
      <c r="C1888" s="220" t="s">
        <v>125</v>
      </c>
      <c r="D1888" s="221">
        <v>155.46</v>
      </c>
    </row>
    <row r="1889" spans="1:4" ht="50.1" customHeight="1" x14ac:dyDescent="0.2">
      <c r="A1889" s="226">
        <v>96177</v>
      </c>
      <c r="B1889" s="223" t="s">
        <v>2136</v>
      </c>
      <c r="C1889" s="220" t="s">
        <v>125</v>
      </c>
      <c r="D1889" s="221">
        <v>230.53</v>
      </c>
    </row>
    <row r="1890" spans="1:4" ht="50.1" customHeight="1" x14ac:dyDescent="0.2">
      <c r="A1890" s="226">
        <v>96178</v>
      </c>
      <c r="B1890" s="223" t="s">
        <v>2137</v>
      </c>
      <c r="C1890" s="220" t="s">
        <v>125</v>
      </c>
      <c r="D1890" s="221">
        <v>295.95999999999998</v>
      </c>
    </row>
    <row r="1891" spans="1:4" ht="50.1" customHeight="1" x14ac:dyDescent="0.2">
      <c r="A1891" s="226">
        <v>96179</v>
      </c>
      <c r="B1891" s="223" t="s">
        <v>2138</v>
      </c>
      <c r="C1891" s="220" t="s">
        <v>125</v>
      </c>
      <c r="D1891" s="221">
        <v>327.94</v>
      </c>
    </row>
    <row r="1892" spans="1:4" ht="50.1" customHeight="1" x14ac:dyDescent="0.2">
      <c r="A1892" s="226">
        <v>96180</v>
      </c>
      <c r="B1892" s="223" t="s">
        <v>2139</v>
      </c>
      <c r="C1892" s="220" t="s">
        <v>125</v>
      </c>
      <c r="D1892" s="221">
        <v>146.38999999999999</v>
      </c>
    </row>
    <row r="1893" spans="1:4" ht="50.1" customHeight="1" x14ac:dyDescent="0.2">
      <c r="A1893" s="226">
        <v>96181</v>
      </c>
      <c r="B1893" s="223" t="s">
        <v>2140</v>
      </c>
      <c r="C1893" s="220" t="s">
        <v>125</v>
      </c>
      <c r="D1893" s="221">
        <v>219.11</v>
      </c>
    </row>
    <row r="1894" spans="1:4" ht="50.1" customHeight="1" x14ac:dyDescent="0.2">
      <c r="A1894" s="226">
        <v>96182</v>
      </c>
      <c r="B1894" s="223" t="s">
        <v>2141</v>
      </c>
      <c r="C1894" s="220" t="s">
        <v>125</v>
      </c>
      <c r="D1894" s="221">
        <v>280.8</v>
      </c>
    </row>
    <row r="1895" spans="1:4" ht="50.1" customHeight="1" x14ac:dyDescent="0.2">
      <c r="A1895" s="226">
        <v>96183</v>
      </c>
      <c r="B1895" s="223" t="s">
        <v>2142</v>
      </c>
      <c r="C1895" s="220" t="s">
        <v>125</v>
      </c>
      <c r="D1895" s="221">
        <v>309.33999999999997</v>
      </c>
    </row>
    <row r="1896" spans="1:4" ht="50.1" customHeight="1" x14ac:dyDescent="0.2">
      <c r="A1896" s="226">
        <v>98228</v>
      </c>
      <c r="B1896" s="223" t="s">
        <v>2143</v>
      </c>
      <c r="C1896" s="220" t="s">
        <v>125</v>
      </c>
      <c r="D1896" s="221">
        <v>44.25</v>
      </c>
    </row>
    <row r="1897" spans="1:4" ht="50.1" customHeight="1" x14ac:dyDescent="0.2">
      <c r="A1897" s="226">
        <v>98229</v>
      </c>
      <c r="B1897" s="223" t="s">
        <v>2144</v>
      </c>
      <c r="C1897" s="220" t="s">
        <v>125</v>
      </c>
      <c r="D1897" s="221">
        <v>59.79</v>
      </c>
    </row>
    <row r="1898" spans="1:4" ht="50.1" customHeight="1" x14ac:dyDescent="0.2">
      <c r="A1898" s="226">
        <v>98230</v>
      </c>
      <c r="B1898" s="223" t="s">
        <v>2145</v>
      </c>
      <c r="C1898" s="220" t="s">
        <v>125</v>
      </c>
      <c r="D1898" s="221">
        <v>81.2</v>
      </c>
    </row>
    <row r="1899" spans="1:4" ht="50.1" customHeight="1" x14ac:dyDescent="0.2">
      <c r="A1899" s="226">
        <v>83534</v>
      </c>
      <c r="B1899" s="223" t="s">
        <v>2146</v>
      </c>
      <c r="C1899" s="220" t="s">
        <v>1498</v>
      </c>
      <c r="D1899" s="221">
        <v>494.98</v>
      </c>
    </row>
    <row r="1900" spans="1:4" ht="50.1" customHeight="1" x14ac:dyDescent="0.2">
      <c r="A1900" s="226">
        <v>95240</v>
      </c>
      <c r="B1900" s="223" t="s">
        <v>2147</v>
      </c>
      <c r="C1900" s="220" t="s">
        <v>433</v>
      </c>
      <c r="D1900" s="221">
        <v>12.14</v>
      </c>
    </row>
    <row r="1901" spans="1:4" ht="50.1" customHeight="1" x14ac:dyDescent="0.2">
      <c r="A1901" s="226">
        <v>95241</v>
      </c>
      <c r="B1901" s="223" t="s">
        <v>2148</v>
      </c>
      <c r="C1901" s="220" t="s">
        <v>433</v>
      </c>
      <c r="D1901" s="221">
        <v>20.239999999999998</v>
      </c>
    </row>
    <row r="1902" spans="1:4" ht="50.1" customHeight="1" x14ac:dyDescent="0.2">
      <c r="A1902" s="226">
        <v>96616</v>
      </c>
      <c r="B1902" s="223" t="s">
        <v>2149</v>
      </c>
      <c r="C1902" s="220" t="s">
        <v>1498</v>
      </c>
      <c r="D1902" s="221">
        <v>421.46</v>
      </c>
    </row>
    <row r="1903" spans="1:4" ht="50.1" customHeight="1" x14ac:dyDescent="0.2">
      <c r="A1903" s="226">
        <v>96617</v>
      </c>
      <c r="B1903" s="223" t="s">
        <v>2150</v>
      </c>
      <c r="C1903" s="220" t="s">
        <v>433</v>
      </c>
      <c r="D1903" s="221">
        <v>12.62</v>
      </c>
    </row>
    <row r="1904" spans="1:4" ht="50.1" customHeight="1" x14ac:dyDescent="0.2">
      <c r="A1904" s="226">
        <v>96619</v>
      </c>
      <c r="B1904" s="223" t="s">
        <v>2151</v>
      </c>
      <c r="C1904" s="220" t="s">
        <v>433</v>
      </c>
      <c r="D1904" s="221">
        <v>21.06</v>
      </c>
    </row>
    <row r="1905" spans="1:4" ht="50.1" customHeight="1" x14ac:dyDescent="0.2">
      <c r="A1905" s="226">
        <v>96620</v>
      </c>
      <c r="B1905" s="223" t="s">
        <v>2152</v>
      </c>
      <c r="C1905" s="220" t="s">
        <v>1498</v>
      </c>
      <c r="D1905" s="221">
        <v>405.09</v>
      </c>
    </row>
    <row r="1906" spans="1:4" ht="50.1" customHeight="1" x14ac:dyDescent="0.2">
      <c r="A1906" s="226">
        <v>96621</v>
      </c>
      <c r="B1906" s="223" t="s">
        <v>2153</v>
      </c>
      <c r="C1906" s="220" t="s">
        <v>1498</v>
      </c>
      <c r="D1906" s="221">
        <v>170.86</v>
      </c>
    </row>
    <row r="1907" spans="1:4" ht="50.1" customHeight="1" x14ac:dyDescent="0.2">
      <c r="A1907" s="226">
        <v>96622</v>
      </c>
      <c r="B1907" s="223" t="s">
        <v>2154</v>
      </c>
      <c r="C1907" s="220" t="s">
        <v>1498</v>
      </c>
      <c r="D1907" s="221">
        <v>122.75</v>
      </c>
    </row>
    <row r="1908" spans="1:4" ht="50.1" customHeight="1" x14ac:dyDescent="0.2">
      <c r="A1908" s="226">
        <v>96623</v>
      </c>
      <c r="B1908" s="223" t="s">
        <v>2155</v>
      </c>
      <c r="C1908" s="220" t="s">
        <v>1498</v>
      </c>
      <c r="D1908" s="221">
        <v>159.66</v>
      </c>
    </row>
    <row r="1909" spans="1:4" ht="50.1" customHeight="1" x14ac:dyDescent="0.2">
      <c r="A1909" s="226">
        <v>96624</v>
      </c>
      <c r="B1909" s="223" t="s">
        <v>2156</v>
      </c>
      <c r="C1909" s="220" t="s">
        <v>1498</v>
      </c>
      <c r="D1909" s="221">
        <v>118.8</v>
      </c>
    </row>
    <row r="1910" spans="1:4" ht="50.1" customHeight="1" x14ac:dyDescent="0.2">
      <c r="A1910" s="226">
        <v>97082</v>
      </c>
      <c r="B1910" s="223" t="s">
        <v>2157</v>
      </c>
      <c r="C1910" s="220" t="s">
        <v>1498</v>
      </c>
      <c r="D1910" s="221">
        <v>38.82</v>
      </c>
    </row>
    <row r="1911" spans="1:4" ht="50.1" customHeight="1" x14ac:dyDescent="0.2">
      <c r="A1911" s="226">
        <v>97083</v>
      </c>
      <c r="B1911" s="223" t="s">
        <v>2158</v>
      </c>
      <c r="C1911" s="220" t="s">
        <v>433</v>
      </c>
      <c r="D1911" s="221">
        <v>2.06</v>
      </c>
    </row>
    <row r="1912" spans="1:4" ht="50.1" customHeight="1" x14ac:dyDescent="0.2">
      <c r="A1912" s="226">
        <v>97084</v>
      </c>
      <c r="B1912" s="223" t="s">
        <v>2159</v>
      </c>
      <c r="C1912" s="220" t="s">
        <v>433</v>
      </c>
      <c r="D1912" s="221">
        <v>0.42</v>
      </c>
    </row>
    <row r="1913" spans="1:4" ht="50.1" customHeight="1" x14ac:dyDescent="0.2">
      <c r="A1913" s="226">
        <v>97086</v>
      </c>
      <c r="B1913" s="223" t="s">
        <v>2160</v>
      </c>
      <c r="C1913" s="220" t="s">
        <v>433</v>
      </c>
      <c r="D1913" s="221">
        <v>75.930000000000007</v>
      </c>
    </row>
    <row r="1914" spans="1:4" ht="50.1" customHeight="1" x14ac:dyDescent="0.2">
      <c r="A1914" s="226">
        <v>97094</v>
      </c>
      <c r="B1914" s="223" t="s">
        <v>2161</v>
      </c>
      <c r="C1914" s="220" t="s">
        <v>1498</v>
      </c>
      <c r="D1914" s="221">
        <v>343.22</v>
      </c>
    </row>
    <row r="1915" spans="1:4" ht="50.1" customHeight="1" x14ac:dyDescent="0.2">
      <c r="A1915" s="226">
        <v>97095</v>
      </c>
      <c r="B1915" s="223" t="s">
        <v>2162</v>
      </c>
      <c r="C1915" s="220" t="s">
        <v>1498</v>
      </c>
      <c r="D1915" s="221">
        <v>322.13</v>
      </c>
    </row>
    <row r="1916" spans="1:4" ht="50.1" customHeight="1" x14ac:dyDescent="0.2">
      <c r="A1916" s="226">
        <v>97096</v>
      </c>
      <c r="B1916" s="223" t="s">
        <v>2163</v>
      </c>
      <c r="C1916" s="220" t="s">
        <v>1498</v>
      </c>
      <c r="D1916" s="221">
        <v>311.32</v>
      </c>
    </row>
    <row r="1917" spans="1:4" ht="50.1" customHeight="1" x14ac:dyDescent="0.2">
      <c r="A1917" s="226">
        <v>90996</v>
      </c>
      <c r="B1917" s="223" t="s">
        <v>2164</v>
      </c>
      <c r="C1917" s="220" t="s">
        <v>433</v>
      </c>
      <c r="D1917" s="221">
        <v>11.08</v>
      </c>
    </row>
    <row r="1918" spans="1:4" ht="50.1" customHeight="1" x14ac:dyDescent="0.2">
      <c r="A1918" s="226">
        <v>90997</v>
      </c>
      <c r="B1918" s="223" t="s">
        <v>2165</v>
      </c>
      <c r="C1918" s="220" t="s">
        <v>433</v>
      </c>
      <c r="D1918" s="221">
        <v>14.91</v>
      </c>
    </row>
    <row r="1919" spans="1:4" ht="50.1" customHeight="1" x14ac:dyDescent="0.2">
      <c r="A1919" s="226">
        <v>90998</v>
      </c>
      <c r="B1919" s="223" t="s">
        <v>2166</v>
      </c>
      <c r="C1919" s="220" t="s">
        <v>433</v>
      </c>
      <c r="D1919" s="221">
        <v>17.91</v>
      </c>
    </row>
    <row r="1920" spans="1:4" ht="50.1" customHeight="1" x14ac:dyDescent="0.2">
      <c r="A1920" s="226">
        <v>91000</v>
      </c>
      <c r="B1920" s="223" t="s">
        <v>2167</v>
      </c>
      <c r="C1920" s="220" t="s">
        <v>433</v>
      </c>
      <c r="D1920" s="221">
        <v>13.78</v>
      </c>
    </row>
    <row r="1921" spans="1:4" ht="50.1" customHeight="1" x14ac:dyDescent="0.2">
      <c r="A1921" s="226">
        <v>91002</v>
      </c>
      <c r="B1921" s="223" t="s">
        <v>2168</v>
      </c>
      <c r="C1921" s="220" t="s">
        <v>433</v>
      </c>
      <c r="D1921" s="221">
        <v>12.71</v>
      </c>
    </row>
    <row r="1922" spans="1:4" ht="50.1" customHeight="1" x14ac:dyDescent="0.2">
      <c r="A1922" s="226">
        <v>91003</v>
      </c>
      <c r="B1922" s="223" t="s">
        <v>2169</v>
      </c>
      <c r="C1922" s="220" t="s">
        <v>433</v>
      </c>
      <c r="D1922" s="221">
        <v>14.64</v>
      </c>
    </row>
    <row r="1923" spans="1:4" ht="50.1" customHeight="1" x14ac:dyDescent="0.2">
      <c r="A1923" s="226">
        <v>91004</v>
      </c>
      <c r="B1923" s="223" t="s">
        <v>2170</v>
      </c>
      <c r="C1923" s="220" t="s">
        <v>433</v>
      </c>
      <c r="D1923" s="221">
        <v>11.37</v>
      </c>
    </row>
    <row r="1924" spans="1:4" ht="50.1" customHeight="1" x14ac:dyDescent="0.2">
      <c r="A1924" s="226">
        <v>91005</v>
      </c>
      <c r="B1924" s="223" t="s">
        <v>2171</v>
      </c>
      <c r="C1924" s="220" t="s">
        <v>433</v>
      </c>
      <c r="D1924" s="221">
        <v>13.62</v>
      </c>
    </row>
    <row r="1925" spans="1:4" ht="50.1" customHeight="1" x14ac:dyDescent="0.2">
      <c r="A1925" s="226">
        <v>91006</v>
      </c>
      <c r="B1925" s="223" t="s">
        <v>2172</v>
      </c>
      <c r="C1925" s="220" t="s">
        <v>433</v>
      </c>
      <c r="D1925" s="221">
        <v>10.52</v>
      </c>
    </row>
    <row r="1926" spans="1:4" ht="50.1" customHeight="1" x14ac:dyDescent="0.2">
      <c r="A1926" s="226">
        <v>91007</v>
      </c>
      <c r="B1926" s="223" t="s">
        <v>2173</v>
      </c>
      <c r="C1926" s="220" t="s">
        <v>433</v>
      </c>
      <c r="D1926" s="221">
        <v>9.4499999999999993</v>
      </c>
    </row>
    <row r="1927" spans="1:4" ht="50.1" customHeight="1" x14ac:dyDescent="0.2">
      <c r="A1927" s="226">
        <v>91008</v>
      </c>
      <c r="B1927" s="223" t="s">
        <v>2174</v>
      </c>
      <c r="C1927" s="220" t="s">
        <v>433</v>
      </c>
      <c r="D1927" s="221">
        <v>11.38</v>
      </c>
    </row>
    <row r="1928" spans="1:4" ht="50.1" customHeight="1" x14ac:dyDescent="0.2">
      <c r="A1928" s="226">
        <v>92263</v>
      </c>
      <c r="B1928" s="223" t="s">
        <v>2175</v>
      </c>
      <c r="C1928" s="220" t="s">
        <v>433</v>
      </c>
      <c r="D1928" s="221">
        <v>106.39</v>
      </c>
    </row>
    <row r="1929" spans="1:4" ht="50.1" customHeight="1" x14ac:dyDescent="0.2">
      <c r="A1929" s="226">
        <v>92264</v>
      </c>
      <c r="B1929" s="223" t="s">
        <v>2176</v>
      </c>
      <c r="C1929" s="220" t="s">
        <v>433</v>
      </c>
      <c r="D1929" s="221">
        <v>111.2</v>
      </c>
    </row>
    <row r="1930" spans="1:4" ht="50.1" customHeight="1" x14ac:dyDescent="0.2">
      <c r="A1930" s="226">
        <v>92265</v>
      </c>
      <c r="B1930" s="223" t="s">
        <v>2177</v>
      </c>
      <c r="C1930" s="220" t="s">
        <v>433</v>
      </c>
      <c r="D1930" s="221">
        <v>80.239999999999995</v>
      </c>
    </row>
    <row r="1931" spans="1:4" ht="50.1" customHeight="1" x14ac:dyDescent="0.2">
      <c r="A1931" s="226">
        <v>92266</v>
      </c>
      <c r="B1931" s="223" t="s">
        <v>2178</v>
      </c>
      <c r="C1931" s="220" t="s">
        <v>433</v>
      </c>
      <c r="D1931" s="221">
        <v>84.52</v>
      </c>
    </row>
    <row r="1932" spans="1:4" ht="50.1" customHeight="1" x14ac:dyDescent="0.2">
      <c r="A1932" s="226">
        <v>92267</v>
      </c>
      <c r="B1932" s="223" t="s">
        <v>2179</v>
      </c>
      <c r="C1932" s="220" t="s">
        <v>433</v>
      </c>
      <c r="D1932" s="221">
        <v>28.69</v>
      </c>
    </row>
    <row r="1933" spans="1:4" ht="50.1" customHeight="1" x14ac:dyDescent="0.2">
      <c r="A1933" s="226">
        <v>92268</v>
      </c>
      <c r="B1933" s="223" t="s">
        <v>2180</v>
      </c>
      <c r="C1933" s="220" t="s">
        <v>433</v>
      </c>
      <c r="D1933" s="221">
        <v>32.47</v>
      </c>
    </row>
    <row r="1934" spans="1:4" ht="50.1" customHeight="1" x14ac:dyDescent="0.2">
      <c r="A1934" s="226">
        <v>92269</v>
      </c>
      <c r="B1934" s="223" t="s">
        <v>2181</v>
      </c>
      <c r="C1934" s="220" t="s">
        <v>433</v>
      </c>
      <c r="D1934" s="221">
        <v>77.39</v>
      </c>
    </row>
    <row r="1935" spans="1:4" ht="50.1" customHeight="1" x14ac:dyDescent="0.2">
      <c r="A1935" s="226">
        <v>92270</v>
      </c>
      <c r="B1935" s="223" t="s">
        <v>2182</v>
      </c>
      <c r="C1935" s="220" t="s">
        <v>433</v>
      </c>
      <c r="D1935" s="221">
        <v>60.91</v>
      </c>
    </row>
    <row r="1936" spans="1:4" ht="50.1" customHeight="1" x14ac:dyDescent="0.2">
      <c r="A1936" s="226">
        <v>92271</v>
      </c>
      <c r="B1936" s="223" t="s">
        <v>2183</v>
      </c>
      <c r="C1936" s="220" t="s">
        <v>433</v>
      </c>
      <c r="D1936" s="221">
        <v>39.979999999999997</v>
      </c>
    </row>
    <row r="1937" spans="1:4" ht="50.1" customHeight="1" x14ac:dyDescent="0.2">
      <c r="A1937" s="226">
        <v>92272</v>
      </c>
      <c r="B1937" s="223" t="s">
        <v>2184</v>
      </c>
      <c r="C1937" s="220" t="s">
        <v>125</v>
      </c>
      <c r="D1937" s="221">
        <v>22.63</v>
      </c>
    </row>
    <row r="1938" spans="1:4" ht="50.1" customHeight="1" x14ac:dyDescent="0.2">
      <c r="A1938" s="226">
        <v>92273</v>
      </c>
      <c r="B1938" s="223" t="s">
        <v>2185</v>
      </c>
      <c r="C1938" s="220" t="s">
        <v>125</v>
      </c>
      <c r="D1938" s="221">
        <v>11.09</v>
      </c>
    </row>
    <row r="1939" spans="1:4" ht="50.1" customHeight="1" x14ac:dyDescent="0.2">
      <c r="A1939" s="226">
        <v>92408</v>
      </c>
      <c r="B1939" s="223" t="s">
        <v>2186</v>
      </c>
      <c r="C1939" s="220" t="s">
        <v>433</v>
      </c>
      <c r="D1939" s="221">
        <v>147.99</v>
      </c>
    </row>
    <row r="1940" spans="1:4" ht="50.1" customHeight="1" x14ac:dyDescent="0.2">
      <c r="A1940" s="226">
        <v>92409</v>
      </c>
      <c r="B1940" s="223" t="s">
        <v>2187</v>
      </c>
      <c r="C1940" s="220" t="s">
        <v>433</v>
      </c>
      <c r="D1940" s="221">
        <v>139.97999999999999</v>
      </c>
    </row>
    <row r="1941" spans="1:4" ht="50.1" customHeight="1" x14ac:dyDescent="0.2">
      <c r="A1941" s="226">
        <v>92410</v>
      </c>
      <c r="B1941" s="223" t="s">
        <v>2188</v>
      </c>
      <c r="C1941" s="220" t="s">
        <v>433</v>
      </c>
      <c r="D1941" s="221">
        <v>102.03</v>
      </c>
    </row>
    <row r="1942" spans="1:4" ht="50.1" customHeight="1" x14ac:dyDescent="0.2">
      <c r="A1942" s="226">
        <v>92411</v>
      </c>
      <c r="B1942" s="223" t="s">
        <v>2189</v>
      </c>
      <c r="C1942" s="220" t="s">
        <v>433</v>
      </c>
      <c r="D1942" s="221">
        <v>94.95</v>
      </c>
    </row>
    <row r="1943" spans="1:4" ht="50.1" customHeight="1" x14ac:dyDescent="0.2">
      <c r="A1943" s="226">
        <v>92412</v>
      </c>
      <c r="B1943" s="223" t="s">
        <v>2190</v>
      </c>
      <c r="C1943" s="220" t="s">
        <v>433</v>
      </c>
      <c r="D1943" s="221">
        <v>68.33</v>
      </c>
    </row>
    <row r="1944" spans="1:4" ht="50.1" customHeight="1" x14ac:dyDescent="0.2">
      <c r="A1944" s="226">
        <v>92413</v>
      </c>
      <c r="B1944" s="223" t="s">
        <v>2191</v>
      </c>
      <c r="C1944" s="220" t="s">
        <v>433</v>
      </c>
      <c r="D1944" s="221">
        <v>62.88</v>
      </c>
    </row>
    <row r="1945" spans="1:4" ht="50.1" customHeight="1" x14ac:dyDescent="0.2">
      <c r="A1945" s="226">
        <v>92414</v>
      </c>
      <c r="B1945" s="223" t="s">
        <v>2192</v>
      </c>
      <c r="C1945" s="220" t="s">
        <v>433</v>
      </c>
      <c r="D1945" s="221">
        <v>88.6</v>
      </c>
    </row>
    <row r="1946" spans="1:4" ht="50.1" customHeight="1" x14ac:dyDescent="0.2">
      <c r="A1946" s="226">
        <v>92415</v>
      </c>
      <c r="B1946" s="223" t="s">
        <v>2193</v>
      </c>
      <c r="C1946" s="220" t="s">
        <v>433</v>
      </c>
      <c r="D1946" s="221">
        <v>81.53</v>
      </c>
    </row>
    <row r="1947" spans="1:4" ht="50.1" customHeight="1" x14ac:dyDescent="0.2">
      <c r="A1947" s="226">
        <v>92416</v>
      </c>
      <c r="B1947" s="223" t="s">
        <v>2194</v>
      </c>
      <c r="C1947" s="220" t="s">
        <v>433</v>
      </c>
      <c r="D1947" s="221">
        <v>103.14</v>
      </c>
    </row>
    <row r="1948" spans="1:4" ht="50.1" customHeight="1" x14ac:dyDescent="0.2">
      <c r="A1948" s="226">
        <v>92417</v>
      </c>
      <c r="B1948" s="223" t="s">
        <v>2195</v>
      </c>
      <c r="C1948" s="220" t="s">
        <v>433</v>
      </c>
      <c r="D1948" s="221">
        <v>96.1</v>
      </c>
    </row>
    <row r="1949" spans="1:4" ht="50.1" customHeight="1" x14ac:dyDescent="0.2">
      <c r="A1949" s="226">
        <v>92418</v>
      </c>
      <c r="B1949" s="223" t="s">
        <v>2196</v>
      </c>
      <c r="C1949" s="220" t="s">
        <v>433</v>
      </c>
      <c r="D1949" s="221">
        <v>53.9</v>
      </c>
    </row>
    <row r="1950" spans="1:4" ht="50.1" customHeight="1" x14ac:dyDescent="0.2">
      <c r="A1950" s="226">
        <v>92419</v>
      </c>
      <c r="B1950" s="223" t="s">
        <v>2197</v>
      </c>
      <c r="C1950" s="220" t="s">
        <v>433</v>
      </c>
      <c r="D1950" s="221">
        <v>48.48</v>
      </c>
    </row>
    <row r="1951" spans="1:4" ht="50.1" customHeight="1" x14ac:dyDescent="0.2">
      <c r="A1951" s="226">
        <v>92420</v>
      </c>
      <c r="B1951" s="223" t="s">
        <v>2198</v>
      </c>
      <c r="C1951" s="220" t="s">
        <v>433</v>
      </c>
      <c r="D1951" s="221">
        <v>65.08</v>
      </c>
    </row>
    <row r="1952" spans="1:4" ht="50.1" customHeight="1" x14ac:dyDescent="0.2">
      <c r="A1952" s="226">
        <v>92421</v>
      </c>
      <c r="B1952" s="223" t="s">
        <v>2199</v>
      </c>
      <c r="C1952" s="220" t="s">
        <v>433</v>
      </c>
      <c r="D1952" s="221">
        <v>59.64</v>
      </c>
    </row>
    <row r="1953" spans="1:4" ht="50.1" customHeight="1" x14ac:dyDescent="0.2">
      <c r="A1953" s="226">
        <v>92422</v>
      </c>
      <c r="B1953" s="223" t="s">
        <v>2200</v>
      </c>
      <c r="C1953" s="220" t="s">
        <v>433</v>
      </c>
      <c r="D1953" s="221">
        <v>42.92</v>
      </c>
    </row>
    <row r="1954" spans="1:4" ht="50.1" customHeight="1" x14ac:dyDescent="0.2">
      <c r="A1954" s="226">
        <v>92423</v>
      </c>
      <c r="B1954" s="223" t="s">
        <v>2201</v>
      </c>
      <c r="C1954" s="220" t="s">
        <v>433</v>
      </c>
      <c r="D1954" s="221">
        <v>38.200000000000003</v>
      </c>
    </row>
    <row r="1955" spans="1:4" ht="50.1" customHeight="1" x14ac:dyDescent="0.2">
      <c r="A1955" s="226">
        <v>92424</v>
      </c>
      <c r="B1955" s="223" t="s">
        <v>2202</v>
      </c>
      <c r="C1955" s="220" t="s">
        <v>433</v>
      </c>
      <c r="D1955" s="221">
        <v>52.65</v>
      </c>
    </row>
    <row r="1956" spans="1:4" ht="50.1" customHeight="1" x14ac:dyDescent="0.2">
      <c r="A1956" s="226">
        <v>92425</v>
      </c>
      <c r="B1956" s="223" t="s">
        <v>2203</v>
      </c>
      <c r="C1956" s="220" t="s">
        <v>433</v>
      </c>
      <c r="D1956" s="221">
        <v>47.92</v>
      </c>
    </row>
    <row r="1957" spans="1:4" ht="50.1" customHeight="1" x14ac:dyDescent="0.2">
      <c r="A1957" s="226">
        <v>92426</v>
      </c>
      <c r="B1957" s="223" t="s">
        <v>2204</v>
      </c>
      <c r="C1957" s="220" t="s">
        <v>433</v>
      </c>
      <c r="D1957" s="221">
        <v>37.369999999999997</v>
      </c>
    </row>
    <row r="1958" spans="1:4" ht="50.1" customHeight="1" x14ac:dyDescent="0.2">
      <c r="A1958" s="226">
        <v>92427</v>
      </c>
      <c r="B1958" s="223" t="s">
        <v>2205</v>
      </c>
      <c r="C1958" s="220" t="s">
        <v>433</v>
      </c>
      <c r="D1958" s="221">
        <v>33</v>
      </c>
    </row>
    <row r="1959" spans="1:4" ht="50.1" customHeight="1" x14ac:dyDescent="0.2">
      <c r="A1959" s="226">
        <v>92428</v>
      </c>
      <c r="B1959" s="223" t="s">
        <v>2206</v>
      </c>
      <c r="C1959" s="220" t="s">
        <v>433</v>
      </c>
      <c r="D1959" s="221">
        <v>46.39</v>
      </c>
    </row>
    <row r="1960" spans="1:4" ht="50.1" customHeight="1" x14ac:dyDescent="0.2">
      <c r="A1960" s="226">
        <v>92429</v>
      </c>
      <c r="B1960" s="223" t="s">
        <v>2207</v>
      </c>
      <c r="C1960" s="220" t="s">
        <v>433</v>
      </c>
      <c r="D1960" s="221">
        <v>42.02</v>
      </c>
    </row>
    <row r="1961" spans="1:4" ht="50.1" customHeight="1" x14ac:dyDescent="0.2">
      <c r="A1961" s="226">
        <v>92430</v>
      </c>
      <c r="B1961" s="223" t="s">
        <v>2208</v>
      </c>
      <c r="C1961" s="220" t="s">
        <v>433</v>
      </c>
      <c r="D1961" s="221">
        <v>32.159999999999997</v>
      </c>
    </row>
    <row r="1962" spans="1:4" ht="50.1" customHeight="1" x14ac:dyDescent="0.2">
      <c r="A1962" s="226">
        <v>92431</v>
      </c>
      <c r="B1962" s="223" t="s">
        <v>2209</v>
      </c>
      <c r="C1962" s="220" t="s">
        <v>433</v>
      </c>
      <c r="D1962" s="221">
        <v>28.01</v>
      </c>
    </row>
    <row r="1963" spans="1:4" ht="50.1" customHeight="1" x14ac:dyDescent="0.2">
      <c r="A1963" s="226">
        <v>92432</v>
      </c>
      <c r="B1963" s="223" t="s">
        <v>2210</v>
      </c>
      <c r="C1963" s="220" t="s">
        <v>433</v>
      </c>
      <c r="D1963" s="221">
        <v>40.71</v>
      </c>
    </row>
    <row r="1964" spans="1:4" ht="50.1" customHeight="1" x14ac:dyDescent="0.2">
      <c r="A1964" s="226">
        <v>92433</v>
      </c>
      <c r="B1964" s="223" t="s">
        <v>2211</v>
      </c>
      <c r="C1964" s="220" t="s">
        <v>433</v>
      </c>
      <c r="D1964" s="221">
        <v>36.56</v>
      </c>
    </row>
    <row r="1965" spans="1:4" ht="50.1" customHeight="1" x14ac:dyDescent="0.2">
      <c r="A1965" s="226">
        <v>92434</v>
      </c>
      <c r="B1965" s="223" t="s">
        <v>2212</v>
      </c>
      <c r="C1965" s="220" t="s">
        <v>433</v>
      </c>
      <c r="D1965" s="221">
        <v>30.34</v>
      </c>
    </row>
    <row r="1966" spans="1:4" ht="50.1" customHeight="1" x14ac:dyDescent="0.2">
      <c r="A1966" s="226">
        <v>92435</v>
      </c>
      <c r="B1966" s="223" t="s">
        <v>2213</v>
      </c>
      <c r="C1966" s="220" t="s">
        <v>433</v>
      </c>
      <c r="D1966" s="221">
        <v>26.33</v>
      </c>
    </row>
    <row r="1967" spans="1:4" ht="50.1" customHeight="1" x14ac:dyDescent="0.2">
      <c r="A1967" s="226">
        <v>92436</v>
      </c>
      <c r="B1967" s="223" t="s">
        <v>2214</v>
      </c>
      <c r="C1967" s="220" t="s">
        <v>433</v>
      </c>
      <c r="D1967" s="221">
        <v>38.590000000000003</v>
      </c>
    </row>
    <row r="1968" spans="1:4" ht="50.1" customHeight="1" x14ac:dyDescent="0.2">
      <c r="A1968" s="226">
        <v>92437</v>
      </c>
      <c r="B1968" s="223" t="s">
        <v>2215</v>
      </c>
      <c r="C1968" s="220" t="s">
        <v>433</v>
      </c>
      <c r="D1968" s="221">
        <v>34.590000000000003</v>
      </c>
    </row>
    <row r="1969" spans="1:4" ht="50.1" customHeight="1" x14ac:dyDescent="0.2">
      <c r="A1969" s="226">
        <v>92438</v>
      </c>
      <c r="B1969" s="223" t="s">
        <v>2216</v>
      </c>
      <c r="C1969" s="220" t="s">
        <v>433</v>
      </c>
      <c r="D1969" s="221">
        <v>29.03</v>
      </c>
    </row>
    <row r="1970" spans="1:4" ht="50.1" customHeight="1" x14ac:dyDescent="0.2">
      <c r="A1970" s="226">
        <v>92439</v>
      </c>
      <c r="B1970" s="223" t="s">
        <v>2217</v>
      </c>
      <c r="C1970" s="220" t="s">
        <v>433</v>
      </c>
      <c r="D1970" s="221">
        <v>25.13</v>
      </c>
    </row>
    <row r="1971" spans="1:4" ht="50.1" customHeight="1" x14ac:dyDescent="0.2">
      <c r="A1971" s="226">
        <v>92440</v>
      </c>
      <c r="B1971" s="223" t="s">
        <v>2218</v>
      </c>
      <c r="C1971" s="220" t="s">
        <v>433</v>
      </c>
      <c r="D1971" s="221">
        <v>37.049999999999997</v>
      </c>
    </row>
    <row r="1972" spans="1:4" ht="50.1" customHeight="1" x14ac:dyDescent="0.2">
      <c r="A1972" s="226">
        <v>92441</v>
      </c>
      <c r="B1972" s="223" t="s">
        <v>2219</v>
      </c>
      <c r="C1972" s="220" t="s">
        <v>433</v>
      </c>
      <c r="D1972" s="221">
        <v>33.18</v>
      </c>
    </row>
    <row r="1973" spans="1:4" ht="50.1" customHeight="1" x14ac:dyDescent="0.2">
      <c r="A1973" s="226">
        <v>92442</v>
      </c>
      <c r="B1973" s="223" t="s">
        <v>2220</v>
      </c>
      <c r="C1973" s="220" t="s">
        <v>433</v>
      </c>
      <c r="D1973" s="221">
        <v>26.34</v>
      </c>
    </row>
    <row r="1974" spans="1:4" ht="50.1" customHeight="1" x14ac:dyDescent="0.2">
      <c r="A1974" s="226">
        <v>92443</v>
      </c>
      <c r="B1974" s="223" t="s">
        <v>2221</v>
      </c>
      <c r="C1974" s="220" t="s">
        <v>433</v>
      </c>
      <c r="D1974" s="221">
        <v>22.57</v>
      </c>
    </row>
    <row r="1975" spans="1:4" ht="50.1" customHeight="1" x14ac:dyDescent="0.2">
      <c r="A1975" s="226">
        <v>92444</v>
      </c>
      <c r="B1975" s="223" t="s">
        <v>2222</v>
      </c>
      <c r="C1975" s="220" t="s">
        <v>433</v>
      </c>
      <c r="D1975" s="221">
        <v>34.11</v>
      </c>
    </row>
    <row r="1976" spans="1:4" ht="50.1" customHeight="1" x14ac:dyDescent="0.2">
      <c r="A1976" s="226">
        <v>92445</v>
      </c>
      <c r="B1976" s="223" t="s">
        <v>2223</v>
      </c>
      <c r="C1976" s="220" t="s">
        <v>433</v>
      </c>
      <c r="D1976" s="221">
        <v>30.35</v>
      </c>
    </row>
    <row r="1977" spans="1:4" ht="50.1" customHeight="1" x14ac:dyDescent="0.2">
      <c r="A1977" s="226">
        <v>92446</v>
      </c>
      <c r="B1977" s="223" t="s">
        <v>2224</v>
      </c>
      <c r="C1977" s="220" t="s">
        <v>433</v>
      </c>
      <c r="D1977" s="221">
        <v>138.28</v>
      </c>
    </row>
    <row r="1978" spans="1:4" ht="50.1" customHeight="1" x14ac:dyDescent="0.2">
      <c r="A1978" s="226">
        <v>92447</v>
      </c>
      <c r="B1978" s="223" t="s">
        <v>2225</v>
      </c>
      <c r="C1978" s="220" t="s">
        <v>433</v>
      </c>
      <c r="D1978" s="221">
        <v>100.99</v>
      </c>
    </row>
    <row r="1979" spans="1:4" ht="50.1" customHeight="1" x14ac:dyDescent="0.2">
      <c r="A1979" s="226">
        <v>92448</v>
      </c>
      <c r="B1979" s="223" t="s">
        <v>2226</v>
      </c>
      <c r="C1979" s="220" t="s">
        <v>433</v>
      </c>
      <c r="D1979" s="221">
        <v>83.62</v>
      </c>
    </row>
    <row r="1980" spans="1:4" ht="50.1" customHeight="1" x14ac:dyDescent="0.2">
      <c r="A1980" s="226">
        <v>92449</v>
      </c>
      <c r="B1980" s="223" t="s">
        <v>2227</v>
      </c>
      <c r="C1980" s="220" t="s">
        <v>433</v>
      </c>
      <c r="D1980" s="221">
        <v>171.12</v>
      </c>
    </row>
    <row r="1981" spans="1:4" ht="50.1" customHeight="1" x14ac:dyDescent="0.2">
      <c r="A1981" s="226">
        <v>92450</v>
      </c>
      <c r="B1981" s="223" t="s">
        <v>2228</v>
      </c>
      <c r="C1981" s="220" t="s">
        <v>433</v>
      </c>
      <c r="D1981" s="221">
        <v>122.26</v>
      </c>
    </row>
    <row r="1982" spans="1:4" ht="50.1" customHeight="1" x14ac:dyDescent="0.2">
      <c r="A1982" s="226">
        <v>92451</v>
      </c>
      <c r="B1982" s="223" t="s">
        <v>2229</v>
      </c>
      <c r="C1982" s="220" t="s">
        <v>433</v>
      </c>
      <c r="D1982" s="221">
        <v>117.61</v>
      </c>
    </row>
    <row r="1983" spans="1:4" ht="50.1" customHeight="1" x14ac:dyDescent="0.2">
      <c r="A1983" s="226">
        <v>92452</v>
      </c>
      <c r="B1983" s="223" t="s">
        <v>2230</v>
      </c>
      <c r="C1983" s="220" t="s">
        <v>433</v>
      </c>
      <c r="D1983" s="221">
        <v>94.52</v>
      </c>
    </row>
    <row r="1984" spans="1:4" ht="50.1" customHeight="1" x14ac:dyDescent="0.2">
      <c r="A1984" s="226">
        <v>92453</v>
      </c>
      <c r="B1984" s="223" t="s">
        <v>2231</v>
      </c>
      <c r="C1984" s="220" t="s">
        <v>433</v>
      </c>
      <c r="D1984" s="221">
        <v>146.47999999999999</v>
      </c>
    </row>
    <row r="1985" spans="1:4" ht="50.1" customHeight="1" x14ac:dyDescent="0.2">
      <c r="A1985" s="226">
        <v>92454</v>
      </c>
      <c r="B1985" s="223" t="s">
        <v>2232</v>
      </c>
      <c r="C1985" s="220" t="s">
        <v>433</v>
      </c>
      <c r="D1985" s="221">
        <v>112.01</v>
      </c>
    </row>
    <row r="1986" spans="1:4" ht="50.1" customHeight="1" x14ac:dyDescent="0.2">
      <c r="A1986" s="226">
        <v>92455</v>
      </c>
      <c r="B1986" s="223" t="s">
        <v>2233</v>
      </c>
      <c r="C1986" s="220" t="s">
        <v>433</v>
      </c>
      <c r="D1986" s="221">
        <v>96.26</v>
      </c>
    </row>
    <row r="1987" spans="1:4" ht="50.1" customHeight="1" x14ac:dyDescent="0.2">
      <c r="A1987" s="226">
        <v>92456</v>
      </c>
      <c r="B1987" s="223" t="s">
        <v>2234</v>
      </c>
      <c r="C1987" s="220" t="s">
        <v>433</v>
      </c>
      <c r="D1987" s="221">
        <v>74.92</v>
      </c>
    </row>
    <row r="1988" spans="1:4" ht="50.1" customHeight="1" x14ac:dyDescent="0.2">
      <c r="A1988" s="226">
        <v>92457</v>
      </c>
      <c r="B1988" s="223" t="s">
        <v>2235</v>
      </c>
      <c r="C1988" s="220" t="s">
        <v>433</v>
      </c>
      <c r="D1988" s="221">
        <v>126.72</v>
      </c>
    </row>
    <row r="1989" spans="1:4" ht="50.1" customHeight="1" x14ac:dyDescent="0.2">
      <c r="A1989" s="226">
        <v>92458</v>
      </c>
      <c r="B1989" s="223" t="s">
        <v>2236</v>
      </c>
      <c r="C1989" s="220" t="s">
        <v>433</v>
      </c>
      <c r="D1989" s="221">
        <v>99.31</v>
      </c>
    </row>
    <row r="1990" spans="1:4" ht="50.1" customHeight="1" x14ac:dyDescent="0.2">
      <c r="A1990" s="226">
        <v>92459</v>
      </c>
      <c r="B1990" s="223" t="s">
        <v>2237</v>
      </c>
      <c r="C1990" s="220" t="s">
        <v>433</v>
      </c>
      <c r="D1990" s="221">
        <v>81.28</v>
      </c>
    </row>
    <row r="1991" spans="1:4" ht="50.1" customHeight="1" x14ac:dyDescent="0.2">
      <c r="A1991" s="226">
        <v>92460</v>
      </c>
      <c r="B1991" s="223" t="s">
        <v>2238</v>
      </c>
      <c r="C1991" s="220" t="s">
        <v>433</v>
      </c>
      <c r="D1991" s="221">
        <v>61.08</v>
      </c>
    </row>
    <row r="1992" spans="1:4" ht="50.1" customHeight="1" x14ac:dyDescent="0.2">
      <c r="A1992" s="226">
        <v>92461</v>
      </c>
      <c r="B1992" s="223" t="s">
        <v>2239</v>
      </c>
      <c r="C1992" s="220" t="s">
        <v>433</v>
      </c>
      <c r="D1992" s="221">
        <v>116.56</v>
      </c>
    </row>
    <row r="1993" spans="1:4" ht="50.1" customHeight="1" x14ac:dyDescent="0.2">
      <c r="A1993" s="226">
        <v>92462</v>
      </c>
      <c r="B1993" s="223" t="s">
        <v>2240</v>
      </c>
      <c r="C1993" s="220" t="s">
        <v>433</v>
      </c>
      <c r="D1993" s="221">
        <v>91.34</v>
      </c>
    </row>
    <row r="1994" spans="1:4" ht="50.1" customHeight="1" x14ac:dyDescent="0.2">
      <c r="A1994" s="226">
        <v>92463</v>
      </c>
      <c r="B1994" s="223" t="s">
        <v>2241</v>
      </c>
      <c r="C1994" s="220" t="s">
        <v>433</v>
      </c>
      <c r="D1994" s="221">
        <v>73.36</v>
      </c>
    </row>
    <row r="1995" spans="1:4" ht="50.1" customHeight="1" x14ac:dyDescent="0.2">
      <c r="A1995" s="226">
        <v>92464</v>
      </c>
      <c r="B1995" s="223" t="s">
        <v>2242</v>
      </c>
      <c r="C1995" s="220" t="s">
        <v>433</v>
      </c>
      <c r="D1995" s="221">
        <v>54.46</v>
      </c>
    </row>
    <row r="1996" spans="1:4" ht="50.1" customHeight="1" x14ac:dyDescent="0.2">
      <c r="A1996" s="226">
        <v>92465</v>
      </c>
      <c r="B1996" s="223" t="s">
        <v>2243</v>
      </c>
      <c r="C1996" s="220" t="s">
        <v>433</v>
      </c>
      <c r="D1996" s="221">
        <v>89.43</v>
      </c>
    </row>
    <row r="1997" spans="1:4" ht="50.1" customHeight="1" x14ac:dyDescent="0.2">
      <c r="A1997" s="226">
        <v>92466</v>
      </c>
      <c r="B1997" s="223" t="s">
        <v>2244</v>
      </c>
      <c r="C1997" s="220" t="s">
        <v>433</v>
      </c>
      <c r="D1997" s="221">
        <v>83.5</v>
      </c>
    </row>
    <row r="1998" spans="1:4" ht="50.1" customHeight="1" x14ac:dyDescent="0.2">
      <c r="A1998" s="226">
        <v>92467</v>
      </c>
      <c r="B1998" s="223" t="s">
        <v>2245</v>
      </c>
      <c r="C1998" s="220" t="s">
        <v>433</v>
      </c>
      <c r="D1998" s="221">
        <v>56.94</v>
      </c>
    </row>
    <row r="1999" spans="1:4" ht="50.1" customHeight="1" x14ac:dyDescent="0.2">
      <c r="A1999" s="226">
        <v>92468</v>
      </c>
      <c r="B1999" s="223" t="s">
        <v>2246</v>
      </c>
      <c r="C1999" s="220" t="s">
        <v>433</v>
      </c>
      <c r="D1999" s="221">
        <v>46.76</v>
      </c>
    </row>
    <row r="2000" spans="1:4" ht="50.1" customHeight="1" x14ac:dyDescent="0.2">
      <c r="A2000" s="226">
        <v>92469</v>
      </c>
      <c r="B2000" s="223" t="s">
        <v>2247</v>
      </c>
      <c r="C2000" s="220" t="s">
        <v>433</v>
      </c>
      <c r="D2000" s="221">
        <v>81.3</v>
      </c>
    </row>
    <row r="2001" spans="1:4" ht="50.1" customHeight="1" x14ac:dyDescent="0.2">
      <c r="A2001" s="226">
        <v>92470</v>
      </c>
      <c r="B2001" s="223" t="s">
        <v>2248</v>
      </c>
      <c r="C2001" s="220" t="s">
        <v>433</v>
      </c>
      <c r="D2001" s="221">
        <v>79.45</v>
      </c>
    </row>
    <row r="2002" spans="1:4" ht="50.1" customHeight="1" x14ac:dyDescent="0.2">
      <c r="A2002" s="226">
        <v>92471</v>
      </c>
      <c r="B2002" s="223" t="s">
        <v>2249</v>
      </c>
      <c r="C2002" s="220" t="s">
        <v>433</v>
      </c>
      <c r="D2002" s="221">
        <v>51.85</v>
      </c>
    </row>
    <row r="2003" spans="1:4" ht="50.1" customHeight="1" x14ac:dyDescent="0.2">
      <c r="A2003" s="226">
        <v>92472</v>
      </c>
      <c r="B2003" s="223" t="s">
        <v>2250</v>
      </c>
      <c r="C2003" s="220" t="s">
        <v>433</v>
      </c>
      <c r="D2003" s="221">
        <v>43.22</v>
      </c>
    </row>
    <row r="2004" spans="1:4" ht="50.1" customHeight="1" x14ac:dyDescent="0.2">
      <c r="A2004" s="226">
        <v>92473</v>
      </c>
      <c r="B2004" s="223" t="s">
        <v>2251</v>
      </c>
      <c r="C2004" s="220" t="s">
        <v>433</v>
      </c>
      <c r="D2004" s="221">
        <v>74.72</v>
      </c>
    </row>
    <row r="2005" spans="1:4" ht="50.1" customHeight="1" x14ac:dyDescent="0.2">
      <c r="A2005" s="226">
        <v>92474</v>
      </c>
      <c r="B2005" s="223" t="s">
        <v>2252</v>
      </c>
      <c r="C2005" s="220" t="s">
        <v>433</v>
      </c>
      <c r="D2005" s="221">
        <v>75.95</v>
      </c>
    </row>
    <row r="2006" spans="1:4" ht="50.1" customHeight="1" x14ac:dyDescent="0.2">
      <c r="A2006" s="226">
        <v>92475</v>
      </c>
      <c r="B2006" s="223" t="s">
        <v>2253</v>
      </c>
      <c r="C2006" s="220" t="s">
        <v>433</v>
      </c>
      <c r="D2006" s="221">
        <v>47.71</v>
      </c>
    </row>
    <row r="2007" spans="1:4" ht="50.1" customHeight="1" x14ac:dyDescent="0.2">
      <c r="A2007" s="226">
        <v>92476</v>
      </c>
      <c r="B2007" s="223" t="s">
        <v>2254</v>
      </c>
      <c r="C2007" s="220" t="s">
        <v>433</v>
      </c>
      <c r="D2007" s="221">
        <v>40.22</v>
      </c>
    </row>
    <row r="2008" spans="1:4" ht="50.1" customHeight="1" x14ac:dyDescent="0.2">
      <c r="A2008" s="226">
        <v>92477</v>
      </c>
      <c r="B2008" s="223" t="s">
        <v>2255</v>
      </c>
      <c r="C2008" s="220" t="s">
        <v>433</v>
      </c>
      <c r="D2008" s="221">
        <v>60.67</v>
      </c>
    </row>
    <row r="2009" spans="1:4" ht="50.1" customHeight="1" x14ac:dyDescent="0.2">
      <c r="A2009" s="226">
        <v>92478</v>
      </c>
      <c r="B2009" s="223" t="s">
        <v>2256</v>
      </c>
      <c r="C2009" s="220" t="s">
        <v>433</v>
      </c>
      <c r="D2009" s="221">
        <v>69.11</v>
      </c>
    </row>
    <row r="2010" spans="1:4" ht="50.1" customHeight="1" x14ac:dyDescent="0.2">
      <c r="A2010" s="226">
        <v>92479</v>
      </c>
      <c r="B2010" s="223" t="s">
        <v>2257</v>
      </c>
      <c r="C2010" s="220" t="s">
        <v>433</v>
      </c>
      <c r="D2010" s="221">
        <v>38.86</v>
      </c>
    </row>
    <row r="2011" spans="1:4" ht="50.1" customHeight="1" x14ac:dyDescent="0.2">
      <c r="A2011" s="226">
        <v>92480</v>
      </c>
      <c r="B2011" s="223" t="s">
        <v>2258</v>
      </c>
      <c r="C2011" s="220" t="s">
        <v>433</v>
      </c>
      <c r="D2011" s="221">
        <v>34.229999999999997</v>
      </c>
    </row>
    <row r="2012" spans="1:4" ht="50.1" customHeight="1" x14ac:dyDescent="0.2">
      <c r="A2012" s="226">
        <v>92481</v>
      </c>
      <c r="B2012" s="223" t="s">
        <v>2259</v>
      </c>
      <c r="C2012" s="220" t="s">
        <v>433</v>
      </c>
      <c r="D2012" s="221">
        <v>168.82</v>
      </c>
    </row>
    <row r="2013" spans="1:4" ht="50.1" customHeight="1" x14ac:dyDescent="0.2">
      <c r="A2013" s="226">
        <v>92482</v>
      </c>
      <c r="B2013" s="223" t="s">
        <v>2260</v>
      </c>
      <c r="C2013" s="220" t="s">
        <v>433</v>
      </c>
      <c r="D2013" s="221">
        <v>159.49</v>
      </c>
    </row>
    <row r="2014" spans="1:4" ht="50.1" customHeight="1" x14ac:dyDescent="0.2">
      <c r="A2014" s="226">
        <v>92483</v>
      </c>
      <c r="B2014" s="223" t="s">
        <v>2261</v>
      </c>
      <c r="C2014" s="220" t="s">
        <v>433</v>
      </c>
      <c r="D2014" s="221">
        <v>129.91</v>
      </c>
    </row>
    <row r="2015" spans="1:4" ht="50.1" customHeight="1" x14ac:dyDescent="0.2">
      <c r="A2015" s="226">
        <v>92484</v>
      </c>
      <c r="B2015" s="223" t="s">
        <v>2262</v>
      </c>
      <c r="C2015" s="220" t="s">
        <v>433</v>
      </c>
      <c r="D2015" s="221">
        <v>121.67</v>
      </c>
    </row>
    <row r="2016" spans="1:4" ht="50.1" customHeight="1" x14ac:dyDescent="0.2">
      <c r="A2016" s="226">
        <v>92485</v>
      </c>
      <c r="B2016" s="223" t="s">
        <v>2263</v>
      </c>
      <c r="C2016" s="220" t="s">
        <v>433</v>
      </c>
      <c r="D2016" s="221">
        <v>94.45</v>
      </c>
    </row>
    <row r="2017" spans="1:4" ht="50.1" customHeight="1" x14ac:dyDescent="0.2">
      <c r="A2017" s="226">
        <v>92486</v>
      </c>
      <c r="B2017" s="223" t="s">
        <v>2264</v>
      </c>
      <c r="C2017" s="220" t="s">
        <v>433</v>
      </c>
      <c r="D2017" s="221">
        <v>88.12</v>
      </c>
    </row>
    <row r="2018" spans="1:4" ht="50.1" customHeight="1" x14ac:dyDescent="0.2">
      <c r="A2018" s="226">
        <v>92487</v>
      </c>
      <c r="B2018" s="223" t="s">
        <v>2265</v>
      </c>
      <c r="C2018" s="220" t="s">
        <v>433</v>
      </c>
      <c r="D2018" s="221">
        <v>42.52</v>
      </c>
    </row>
    <row r="2019" spans="1:4" ht="50.1" customHeight="1" x14ac:dyDescent="0.2">
      <c r="A2019" s="226">
        <v>92488</v>
      </c>
      <c r="B2019" s="223" t="s">
        <v>2266</v>
      </c>
      <c r="C2019" s="220" t="s">
        <v>433</v>
      </c>
      <c r="D2019" s="221">
        <v>40.35</v>
      </c>
    </row>
    <row r="2020" spans="1:4" ht="50.1" customHeight="1" x14ac:dyDescent="0.2">
      <c r="A2020" s="226">
        <v>92489</v>
      </c>
      <c r="B2020" s="223" t="s">
        <v>2267</v>
      </c>
      <c r="C2020" s="220" t="s">
        <v>433</v>
      </c>
      <c r="D2020" s="221">
        <v>29.28</v>
      </c>
    </row>
    <row r="2021" spans="1:4" ht="50.1" customHeight="1" x14ac:dyDescent="0.2">
      <c r="A2021" s="226">
        <v>92490</v>
      </c>
      <c r="B2021" s="223" t="s">
        <v>2268</v>
      </c>
      <c r="C2021" s="220" t="s">
        <v>433</v>
      </c>
      <c r="D2021" s="221">
        <v>27.28</v>
      </c>
    </row>
    <row r="2022" spans="1:4" ht="50.1" customHeight="1" x14ac:dyDescent="0.2">
      <c r="A2022" s="226">
        <v>92491</v>
      </c>
      <c r="B2022" s="223" t="s">
        <v>2269</v>
      </c>
      <c r="C2022" s="220" t="s">
        <v>433</v>
      </c>
      <c r="D2022" s="221">
        <v>40.200000000000003</v>
      </c>
    </row>
    <row r="2023" spans="1:4" ht="50.1" customHeight="1" x14ac:dyDescent="0.2">
      <c r="A2023" s="226">
        <v>92492</v>
      </c>
      <c r="B2023" s="223" t="s">
        <v>2270</v>
      </c>
      <c r="C2023" s="220" t="s">
        <v>433</v>
      </c>
      <c r="D2023" s="221">
        <v>38.119999999999997</v>
      </c>
    </row>
    <row r="2024" spans="1:4" ht="50.1" customHeight="1" x14ac:dyDescent="0.2">
      <c r="A2024" s="226">
        <v>92493</v>
      </c>
      <c r="B2024" s="223" t="s">
        <v>2271</v>
      </c>
      <c r="C2024" s="220" t="s">
        <v>433</v>
      </c>
      <c r="D2024" s="221">
        <v>26.69</v>
      </c>
    </row>
    <row r="2025" spans="1:4" ht="50.1" customHeight="1" x14ac:dyDescent="0.2">
      <c r="A2025" s="226">
        <v>92494</v>
      </c>
      <c r="B2025" s="223" t="s">
        <v>2272</v>
      </c>
      <c r="C2025" s="220" t="s">
        <v>433</v>
      </c>
      <c r="D2025" s="221">
        <v>25.38</v>
      </c>
    </row>
    <row r="2026" spans="1:4" ht="50.1" customHeight="1" x14ac:dyDescent="0.2">
      <c r="A2026" s="226">
        <v>92495</v>
      </c>
      <c r="B2026" s="223" t="s">
        <v>2273</v>
      </c>
      <c r="C2026" s="220" t="s">
        <v>433</v>
      </c>
      <c r="D2026" s="221">
        <v>38.630000000000003</v>
      </c>
    </row>
    <row r="2027" spans="1:4" ht="50.1" customHeight="1" x14ac:dyDescent="0.2">
      <c r="A2027" s="226">
        <v>92496</v>
      </c>
      <c r="B2027" s="223" t="s">
        <v>2274</v>
      </c>
      <c r="C2027" s="220" t="s">
        <v>433</v>
      </c>
      <c r="D2027" s="221">
        <v>36.619999999999997</v>
      </c>
    </row>
    <row r="2028" spans="1:4" ht="50.1" customHeight="1" x14ac:dyDescent="0.2">
      <c r="A2028" s="226">
        <v>92497</v>
      </c>
      <c r="B2028" s="223" t="s">
        <v>2275</v>
      </c>
      <c r="C2028" s="220" t="s">
        <v>433</v>
      </c>
      <c r="D2028" s="221">
        <v>25.97</v>
      </c>
    </row>
    <row r="2029" spans="1:4" ht="50.1" customHeight="1" x14ac:dyDescent="0.2">
      <c r="A2029" s="226">
        <v>92498</v>
      </c>
      <c r="B2029" s="223" t="s">
        <v>2276</v>
      </c>
      <c r="C2029" s="220" t="s">
        <v>433</v>
      </c>
      <c r="D2029" s="221">
        <v>24.11</v>
      </c>
    </row>
    <row r="2030" spans="1:4" ht="50.1" customHeight="1" x14ac:dyDescent="0.2">
      <c r="A2030" s="226">
        <v>92499</v>
      </c>
      <c r="B2030" s="223" t="s">
        <v>2277</v>
      </c>
      <c r="C2030" s="220" t="s">
        <v>433</v>
      </c>
      <c r="D2030" s="221">
        <v>37.69</v>
      </c>
    </row>
    <row r="2031" spans="1:4" ht="50.1" customHeight="1" x14ac:dyDescent="0.2">
      <c r="A2031" s="226">
        <v>92500</v>
      </c>
      <c r="B2031" s="223" t="s">
        <v>2278</v>
      </c>
      <c r="C2031" s="220" t="s">
        <v>433</v>
      </c>
      <c r="D2031" s="221">
        <v>35.75</v>
      </c>
    </row>
    <row r="2032" spans="1:4" ht="50.1" customHeight="1" x14ac:dyDescent="0.2">
      <c r="A2032" s="226">
        <v>92501</v>
      </c>
      <c r="B2032" s="223" t="s">
        <v>2279</v>
      </c>
      <c r="C2032" s="220" t="s">
        <v>433</v>
      </c>
      <c r="D2032" s="221">
        <v>25.19</v>
      </c>
    </row>
    <row r="2033" spans="1:4" ht="50.1" customHeight="1" x14ac:dyDescent="0.2">
      <c r="A2033" s="226">
        <v>92502</v>
      </c>
      <c r="B2033" s="223" t="s">
        <v>2280</v>
      </c>
      <c r="C2033" s="220" t="s">
        <v>433</v>
      </c>
      <c r="D2033" s="221">
        <v>23.39</v>
      </c>
    </row>
    <row r="2034" spans="1:4" ht="50.1" customHeight="1" x14ac:dyDescent="0.2">
      <c r="A2034" s="226">
        <v>92503</v>
      </c>
      <c r="B2034" s="223" t="s">
        <v>2281</v>
      </c>
      <c r="C2034" s="220" t="s">
        <v>433</v>
      </c>
      <c r="D2034" s="221">
        <v>36.18</v>
      </c>
    </row>
    <row r="2035" spans="1:4" ht="50.1" customHeight="1" x14ac:dyDescent="0.2">
      <c r="A2035" s="226">
        <v>92504</v>
      </c>
      <c r="B2035" s="223" t="s">
        <v>2282</v>
      </c>
      <c r="C2035" s="220" t="s">
        <v>433</v>
      </c>
      <c r="D2035" s="221">
        <v>28.1</v>
      </c>
    </row>
    <row r="2036" spans="1:4" ht="50.1" customHeight="1" x14ac:dyDescent="0.2">
      <c r="A2036" s="226">
        <v>92505</v>
      </c>
      <c r="B2036" s="223" t="s">
        <v>2283</v>
      </c>
      <c r="C2036" s="220" t="s">
        <v>433</v>
      </c>
      <c r="D2036" s="221">
        <v>23.9</v>
      </c>
    </row>
    <row r="2037" spans="1:4" ht="50.1" customHeight="1" x14ac:dyDescent="0.2">
      <c r="A2037" s="226">
        <v>92506</v>
      </c>
      <c r="B2037" s="223" t="s">
        <v>2284</v>
      </c>
      <c r="C2037" s="220" t="s">
        <v>433</v>
      </c>
      <c r="D2037" s="221">
        <v>22.15</v>
      </c>
    </row>
    <row r="2038" spans="1:4" ht="50.1" customHeight="1" x14ac:dyDescent="0.2">
      <c r="A2038" s="226">
        <v>92507</v>
      </c>
      <c r="B2038" s="223" t="s">
        <v>2285</v>
      </c>
      <c r="C2038" s="220" t="s">
        <v>433</v>
      </c>
      <c r="D2038" s="221">
        <v>47.91</v>
      </c>
    </row>
    <row r="2039" spans="1:4" ht="50.1" customHeight="1" x14ac:dyDescent="0.2">
      <c r="A2039" s="226">
        <v>92508</v>
      </c>
      <c r="B2039" s="223" t="s">
        <v>2286</v>
      </c>
      <c r="C2039" s="220" t="s">
        <v>433</v>
      </c>
      <c r="D2039" s="221">
        <v>46.17</v>
      </c>
    </row>
    <row r="2040" spans="1:4" ht="50.1" customHeight="1" x14ac:dyDescent="0.2">
      <c r="A2040" s="226">
        <v>92509</v>
      </c>
      <c r="B2040" s="223" t="s">
        <v>2287</v>
      </c>
      <c r="C2040" s="220" t="s">
        <v>433</v>
      </c>
      <c r="D2040" s="221">
        <v>33.43</v>
      </c>
    </row>
    <row r="2041" spans="1:4" ht="50.1" customHeight="1" x14ac:dyDescent="0.2">
      <c r="A2041" s="226">
        <v>92510</v>
      </c>
      <c r="B2041" s="223" t="s">
        <v>2288</v>
      </c>
      <c r="C2041" s="220" t="s">
        <v>433</v>
      </c>
      <c r="D2041" s="221">
        <v>31.82</v>
      </c>
    </row>
    <row r="2042" spans="1:4" ht="50.1" customHeight="1" x14ac:dyDescent="0.2">
      <c r="A2042" s="226">
        <v>92511</v>
      </c>
      <c r="B2042" s="223" t="s">
        <v>2289</v>
      </c>
      <c r="C2042" s="220" t="s">
        <v>433</v>
      </c>
      <c r="D2042" s="221">
        <v>37.72</v>
      </c>
    </row>
    <row r="2043" spans="1:4" ht="50.1" customHeight="1" x14ac:dyDescent="0.2">
      <c r="A2043" s="226">
        <v>92512</v>
      </c>
      <c r="B2043" s="223" t="s">
        <v>2290</v>
      </c>
      <c r="C2043" s="220" t="s">
        <v>433</v>
      </c>
      <c r="D2043" s="221">
        <v>36.39</v>
      </c>
    </row>
    <row r="2044" spans="1:4" ht="50.1" customHeight="1" x14ac:dyDescent="0.2">
      <c r="A2044" s="226">
        <v>92513</v>
      </c>
      <c r="B2044" s="223" t="s">
        <v>2291</v>
      </c>
      <c r="C2044" s="220" t="s">
        <v>433</v>
      </c>
      <c r="D2044" s="221">
        <v>23.72</v>
      </c>
    </row>
    <row r="2045" spans="1:4" ht="50.1" customHeight="1" x14ac:dyDescent="0.2">
      <c r="A2045" s="226">
        <v>92514</v>
      </c>
      <c r="B2045" s="223" t="s">
        <v>2292</v>
      </c>
      <c r="C2045" s="220" t="s">
        <v>433</v>
      </c>
      <c r="D2045" s="221">
        <v>22.48</v>
      </c>
    </row>
    <row r="2046" spans="1:4" ht="50.1" customHeight="1" x14ac:dyDescent="0.2">
      <c r="A2046" s="226">
        <v>92515</v>
      </c>
      <c r="B2046" s="223" t="s">
        <v>2293</v>
      </c>
      <c r="C2046" s="220" t="s">
        <v>433</v>
      </c>
      <c r="D2046" s="221">
        <v>32.369999999999997</v>
      </c>
    </row>
    <row r="2047" spans="1:4" ht="50.1" customHeight="1" x14ac:dyDescent="0.2">
      <c r="A2047" s="226">
        <v>92516</v>
      </c>
      <c r="B2047" s="223" t="s">
        <v>2294</v>
      </c>
      <c r="C2047" s="220" t="s">
        <v>433</v>
      </c>
      <c r="D2047" s="221">
        <v>31.22</v>
      </c>
    </row>
    <row r="2048" spans="1:4" ht="50.1" customHeight="1" x14ac:dyDescent="0.2">
      <c r="A2048" s="226">
        <v>92517</v>
      </c>
      <c r="B2048" s="223" t="s">
        <v>2295</v>
      </c>
      <c r="C2048" s="220" t="s">
        <v>433</v>
      </c>
      <c r="D2048" s="221">
        <v>19.420000000000002</v>
      </c>
    </row>
    <row r="2049" spans="1:4" ht="50.1" customHeight="1" x14ac:dyDescent="0.2">
      <c r="A2049" s="226">
        <v>92518</v>
      </c>
      <c r="B2049" s="223" t="s">
        <v>2296</v>
      </c>
      <c r="C2049" s="220" t="s">
        <v>433</v>
      </c>
      <c r="D2049" s="221">
        <v>18.329999999999998</v>
      </c>
    </row>
    <row r="2050" spans="1:4" ht="50.1" customHeight="1" x14ac:dyDescent="0.2">
      <c r="A2050" s="226">
        <v>92519</v>
      </c>
      <c r="B2050" s="223" t="s">
        <v>2297</v>
      </c>
      <c r="C2050" s="220" t="s">
        <v>433</v>
      </c>
      <c r="D2050" s="221">
        <v>29.66</v>
      </c>
    </row>
    <row r="2051" spans="1:4" ht="50.1" customHeight="1" x14ac:dyDescent="0.2">
      <c r="A2051" s="226">
        <v>92520</v>
      </c>
      <c r="B2051" s="223" t="s">
        <v>2298</v>
      </c>
      <c r="C2051" s="220" t="s">
        <v>433</v>
      </c>
      <c r="D2051" s="221">
        <v>28.59</v>
      </c>
    </row>
    <row r="2052" spans="1:4" ht="50.1" customHeight="1" x14ac:dyDescent="0.2">
      <c r="A2052" s="226">
        <v>92521</v>
      </c>
      <c r="B2052" s="223" t="s">
        <v>2299</v>
      </c>
      <c r="C2052" s="220" t="s">
        <v>433</v>
      </c>
      <c r="D2052" s="221">
        <v>17.2</v>
      </c>
    </row>
    <row r="2053" spans="1:4" ht="50.1" customHeight="1" x14ac:dyDescent="0.2">
      <c r="A2053" s="226">
        <v>92522</v>
      </c>
      <c r="B2053" s="223" t="s">
        <v>2300</v>
      </c>
      <c r="C2053" s="220" t="s">
        <v>433</v>
      </c>
      <c r="D2053" s="221">
        <v>16.2</v>
      </c>
    </row>
    <row r="2054" spans="1:4" ht="50.1" customHeight="1" x14ac:dyDescent="0.2">
      <c r="A2054" s="226">
        <v>92523</v>
      </c>
      <c r="B2054" s="223" t="s">
        <v>2301</v>
      </c>
      <c r="C2054" s="220" t="s">
        <v>433</v>
      </c>
      <c r="D2054" s="221">
        <v>27.66</v>
      </c>
    </row>
    <row r="2055" spans="1:4" ht="50.1" customHeight="1" x14ac:dyDescent="0.2">
      <c r="A2055" s="226">
        <v>92524</v>
      </c>
      <c r="B2055" s="223" t="s">
        <v>2302</v>
      </c>
      <c r="C2055" s="220" t="s">
        <v>433</v>
      </c>
      <c r="D2055" s="221">
        <v>26.65</v>
      </c>
    </row>
    <row r="2056" spans="1:4" ht="50.1" customHeight="1" x14ac:dyDescent="0.2">
      <c r="A2056" s="226">
        <v>92525</v>
      </c>
      <c r="B2056" s="223" t="s">
        <v>2303</v>
      </c>
      <c r="C2056" s="220" t="s">
        <v>433</v>
      </c>
      <c r="D2056" s="221">
        <v>15.53</v>
      </c>
    </row>
    <row r="2057" spans="1:4" ht="50.1" customHeight="1" x14ac:dyDescent="0.2">
      <c r="A2057" s="226">
        <v>92526</v>
      </c>
      <c r="B2057" s="223" t="s">
        <v>2304</v>
      </c>
      <c r="C2057" s="220" t="s">
        <v>433</v>
      </c>
      <c r="D2057" s="221">
        <v>14.57</v>
      </c>
    </row>
    <row r="2058" spans="1:4" ht="50.1" customHeight="1" x14ac:dyDescent="0.2">
      <c r="A2058" s="226">
        <v>92527</v>
      </c>
      <c r="B2058" s="223" t="s">
        <v>2305</v>
      </c>
      <c r="C2058" s="220" t="s">
        <v>433</v>
      </c>
      <c r="D2058" s="221">
        <v>26.7</v>
      </c>
    </row>
    <row r="2059" spans="1:4" ht="50.1" customHeight="1" x14ac:dyDescent="0.2">
      <c r="A2059" s="226">
        <v>92528</v>
      </c>
      <c r="B2059" s="223" t="s">
        <v>2306</v>
      </c>
      <c r="C2059" s="220" t="s">
        <v>433</v>
      </c>
      <c r="D2059" s="221">
        <v>25.72</v>
      </c>
    </row>
    <row r="2060" spans="1:4" ht="50.1" customHeight="1" x14ac:dyDescent="0.2">
      <c r="A2060" s="226">
        <v>92529</v>
      </c>
      <c r="B2060" s="223" t="s">
        <v>2307</v>
      </c>
      <c r="C2060" s="220" t="s">
        <v>433</v>
      </c>
      <c r="D2060" s="221">
        <v>14.76</v>
      </c>
    </row>
    <row r="2061" spans="1:4" ht="50.1" customHeight="1" x14ac:dyDescent="0.2">
      <c r="A2061" s="226">
        <v>92530</v>
      </c>
      <c r="B2061" s="223" t="s">
        <v>2308</v>
      </c>
      <c r="C2061" s="220" t="s">
        <v>433</v>
      </c>
      <c r="D2061" s="221">
        <v>13.83</v>
      </c>
    </row>
    <row r="2062" spans="1:4" ht="50.1" customHeight="1" x14ac:dyDescent="0.2">
      <c r="A2062" s="226">
        <v>92531</v>
      </c>
      <c r="B2062" s="223" t="s">
        <v>2309</v>
      </c>
      <c r="C2062" s="220" t="s">
        <v>433</v>
      </c>
      <c r="D2062" s="221">
        <v>25.97</v>
      </c>
    </row>
    <row r="2063" spans="1:4" ht="50.1" customHeight="1" x14ac:dyDescent="0.2">
      <c r="A2063" s="226">
        <v>92532</v>
      </c>
      <c r="B2063" s="223" t="s">
        <v>2310</v>
      </c>
      <c r="C2063" s="220" t="s">
        <v>433</v>
      </c>
      <c r="D2063" s="221">
        <v>25</v>
      </c>
    </row>
    <row r="2064" spans="1:4" ht="50.1" customHeight="1" x14ac:dyDescent="0.2">
      <c r="A2064" s="226">
        <v>92533</v>
      </c>
      <c r="B2064" s="223" t="s">
        <v>2311</v>
      </c>
      <c r="C2064" s="220" t="s">
        <v>433</v>
      </c>
      <c r="D2064" s="221">
        <v>14.17</v>
      </c>
    </row>
    <row r="2065" spans="1:4" ht="50.1" customHeight="1" x14ac:dyDescent="0.2">
      <c r="A2065" s="226">
        <v>92534</v>
      </c>
      <c r="B2065" s="223" t="s">
        <v>2312</v>
      </c>
      <c r="C2065" s="220" t="s">
        <v>433</v>
      </c>
      <c r="D2065" s="221">
        <v>13.3</v>
      </c>
    </row>
    <row r="2066" spans="1:4" ht="50.1" customHeight="1" x14ac:dyDescent="0.2">
      <c r="A2066" s="226">
        <v>92535</v>
      </c>
      <c r="B2066" s="223" t="s">
        <v>2313</v>
      </c>
      <c r="C2066" s="220" t="s">
        <v>433</v>
      </c>
      <c r="D2066" s="221">
        <v>24.7</v>
      </c>
    </row>
    <row r="2067" spans="1:4" ht="50.1" customHeight="1" x14ac:dyDescent="0.2">
      <c r="A2067" s="226">
        <v>92536</v>
      </c>
      <c r="B2067" s="223" t="s">
        <v>2314</v>
      </c>
      <c r="C2067" s="220" t="s">
        <v>433</v>
      </c>
      <c r="D2067" s="221">
        <v>23.76</v>
      </c>
    </row>
    <row r="2068" spans="1:4" ht="50.1" customHeight="1" x14ac:dyDescent="0.2">
      <c r="A2068" s="226">
        <v>92537</v>
      </c>
      <c r="B2068" s="223" t="s">
        <v>2315</v>
      </c>
      <c r="C2068" s="220" t="s">
        <v>433</v>
      </c>
      <c r="D2068" s="221">
        <v>13.09</v>
      </c>
    </row>
    <row r="2069" spans="1:4" ht="50.1" customHeight="1" x14ac:dyDescent="0.2">
      <c r="A2069" s="226">
        <v>92538</v>
      </c>
      <c r="B2069" s="223" t="s">
        <v>2316</v>
      </c>
      <c r="C2069" s="220" t="s">
        <v>433</v>
      </c>
      <c r="D2069" s="221">
        <v>12.24</v>
      </c>
    </row>
    <row r="2070" spans="1:4" ht="50.1" customHeight="1" x14ac:dyDescent="0.2">
      <c r="A2070" s="226">
        <v>95934</v>
      </c>
      <c r="B2070" s="223" t="s">
        <v>2317</v>
      </c>
      <c r="C2070" s="220" t="s">
        <v>433</v>
      </c>
      <c r="D2070" s="221">
        <v>110.37</v>
      </c>
    </row>
    <row r="2071" spans="1:4" ht="50.1" customHeight="1" x14ac:dyDescent="0.2">
      <c r="A2071" s="226">
        <v>95935</v>
      </c>
      <c r="B2071" s="223" t="s">
        <v>2318</v>
      </c>
      <c r="C2071" s="220" t="s">
        <v>433</v>
      </c>
      <c r="D2071" s="221">
        <v>105.53</v>
      </c>
    </row>
    <row r="2072" spans="1:4" ht="50.1" customHeight="1" x14ac:dyDescent="0.2">
      <c r="A2072" s="226">
        <v>95936</v>
      </c>
      <c r="B2072" s="223" t="s">
        <v>2319</v>
      </c>
      <c r="C2072" s="220" t="s">
        <v>433</v>
      </c>
      <c r="D2072" s="221">
        <v>102.98</v>
      </c>
    </row>
    <row r="2073" spans="1:4" ht="50.1" customHeight="1" x14ac:dyDescent="0.2">
      <c r="A2073" s="226">
        <v>95937</v>
      </c>
      <c r="B2073" s="223" t="s">
        <v>2320</v>
      </c>
      <c r="C2073" s="220" t="s">
        <v>433</v>
      </c>
      <c r="D2073" s="221">
        <v>252.68</v>
      </c>
    </row>
    <row r="2074" spans="1:4" ht="50.1" customHeight="1" x14ac:dyDescent="0.2">
      <c r="A2074" s="226">
        <v>95938</v>
      </c>
      <c r="B2074" s="223" t="s">
        <v>2321</v>
      </c>
      <c r="C2074" s="220" t="s">
        <v>433</v>
      </c>
      <c r="D2074" s="221">
        <v>212.84</v>
      </c>
    </row>
    <row r="2075" spans="1:4" ht="50.1" customHeight="1" x14ac:dyDescent="0.2">
      <c r="A2075" s="226">
        <v>95939</v>
      </c>
      <c r="B2075" s="223" t="s">
        <v>2322</v>
      </c>
      <c r="C2075" s="220" t="s">
        <v>433</v>
      </c>
      <c r="D2075" s="221">
        <v>146.38</v>
      </c>
    </row>
    <row r="2076" spans="1:4" ht="50.1" customHeight="1" x14ac:dyDescent="0.2">
      <c r="A2076" s="226">
        <v>95940</v>
      </c>
      <c r="B2076" s="223" t="s">
        <v>2323</v>
      </c>
      <c r="C2076" s="220" t="s">
        <v>433</v>
      </c>
      <c r="D2076" s="221">
        <v>107.55</v>
      </c>
    </row>
    <row r="2077" spans="1:4" ht="50.1" customHeight="1" x14ac:dyDescent="0.2">
      <c r="A2077" s="226">
        <v>95941</v>
      </c>
      <c r="B2077" s="223" t="s">
        <v>2324</v>
      </c>
      <c r="C2077" s="220" t="s">
        <v>433</v>
      </c>
      <c r="D2077" s="221">
        <v>93.56</v>
      </c>
    </row>
    <row r="2078" spans="1:4" ht="50.1" customHeight="1" x14ac:dyDescent="0.2">
      <c r="A2078" s="226">
        <v>95942</v>
      </c>
      <c r="B2078" s="223" t="s">
        <v>2325</v>
      </c>
      <c r="C2078" s="220" t="s">
        <v>433</v>
      </c>
      <c r="D2078" s="221">
        <v>84.81</v>
      </c>
    </row>
    <row r="2079" spans="1:4" ht="50.1" customHeight="1" x14ac:dyDescent="0.2">
      <c r="A2079" s="226">
        <v>96252</v>
      </c>
      <c r="B2079" s="223" t="s">
        <v>2326</v>
      </c>
      <c r="C2079" s="220" t="s">
        <v>433</v>
      </c>
      <c r="D2079" s="221">
        <v>162.91999999999999</v>
      </c>
    </row>
    <row r="2080" spans="1:4" ht="50.1" customHeight="1" x14ac:dyDescent="0.2">
      <c r="A2080" s="226">
        <v>96257</v>
      </c>
      <c r="B2080" s="223" t="s">
        <v>2327</v>
      </c>
      <c r="C2080" s="220" t="s">
        <v>433</v>
      </c>
      <c r="D2080" s="221">
        <v>129.91999999999999</v>
      </c>
    </row>
    <row r="2081" spans="1:4" ht="50.1" customHeight="1" x14ac:dyDescent="0.2">
      <c r="A2081" s="226">
        <v>96258</v>
      </c>
      <c r="B2081" s="223" t="s">
        <v>2328</v>
      </c>
      <c r="C2081" s="220" t="s">
        <v>433</v>
      </c>
      <c r="D2081" s="221">
        <v>122.73</v>
      </c>
    </row>
    <row r="2082" spans="1:4" ht="50.1" customHeight="1" x14ac:dyDescent="0.2">
      <c r="A2082" s="226">
        <v>96259</v>
      </c>
      <c r="B2082" s="223" t="s">
        <v>2329</v>
      </c>
      <c r="C2082" s="220" t="s">
        <v>433</v>
      </c>
      <c r="D2082" s="221">
        <v>146.26</v>
      </c>
    </row>
    <row r="2083" spans="1:4" ht="50.1" customHeight="1" x14ac:dyDescent="0.2">
      <c r="A2083" s="226">
        <v>96529</v>
      </c>
      <c r="B2083" s="223" t="s">
        <v>2330</v>
      </c>
      <c r="C2083" s="220" t="s">
        <v>433</v>
      </c>
      <c r="D2083" s="221">
        <v>200.92</v>
      </c>
    </row>
    <row r="2084" spans="1:4" ht="50.1" customHeight="1" x14ac:dyDescent="0.2">
      <c r="A2084" s="226">
        <v>96530</v>
      </c>
      <c r="B2084" s="223" t="s">
        <v>2331</v>
      </c>
      <c r="C2084" s="220" t="s">
        <v>433</v>
      </c>
      <c r="D2084" s="221">
        <v>99.28</v>
      </c>
    </row>
    <row r="2085" spans="1:4" ht="50.1" customHeight="1" x14ac:dyDescent="0.2">
      <c r="A2085" s="226">
        <v>96531</v>
      </c>
      <c r="B2085" s="223" t="s">
        <v>2332</v>
      </c>
      <c r="C2085" s="220" t="s">
        <v>433</v>
      </c>
      <c r="D2085" s="221">
        <v>72.45</v>
      </c>
    </row>
    <row r="2086" spans="1:4" ht="50.1" customHeight="1" x14ac:dyDescent="0.2">
      <c r="A2086" s="226">
        <v>96532</v>
      </c>
      <c r="B2086" s="223" t="s">
        <v>2333</v>
      </c>
      <c r="C2086" s="220" t="s">
        <v>433</v>
      </c>
      <c r="D2086" s="221">
        <v>129.41999999999999</v>
      </c>
    </row>
    <row r="2087" spans="1:4" ht="50.1" customHeight="1" x14ac:dyDescent="0.2">
      <c r="A2087" s="226">
        <v>96533</v>
      </c>
      <c r="B2087" s="223" t="s">
        <v>2334</v>
      </c>
      <c r="C2087" s="220" t="s">
        <v>433</v>
      </c>
      <c r="D2087" s="221">
        <v>63.19</v>
      </c>
    </row>
    <row r="2088" spans="1:4" ht="50.1" customHeight="1" x14ac:dyDescent="0.2">
      <c r="A2088" s="226">
        <v>96534</v>
      </c>
      <c r="B2088" s="223" t="s">
        <v>2335</v>
      </c>
      <c r="C2088" s="220" t="s">
        <v>433</v>
      </c>
      <c r="D2088" s="221">
        <v>52.25</v>
      </c>
    </row>
    <row r="2089" spans="1:4" ht="50.1" customHeight="1" x14ac:dyDescent="0.2">
      <c r="A2089" s="226">
        <v>96535</v>
      </c>
      <c r="B2089" s="223" t="s">
        <v>2336</v>
      </c>
      <c r="C2089" s="220" t="s">
        <v>433</v>
      </c>
      <c r="D2089" s="221">
        <v>92.18</v>
      </c>
    </row>
    <row r="2090" spans="1:4" ht="50.1" customHeight="1" x14ac:dyDescent="0.2">
      <c r="A2090" s="226">
        <v>96536</v>
      </c>
      <c r="B2090" s="223" t="s">
        <v>2337</v>
      </c>
      <c r="C2090" s="220" t="s">
        <v>433</v>
      </c>
      <c r="D2090" s="221">
        <v>44.41</v>
      </c>
    </row>
    <row r="2091" spans="1:4" ht="50.1" customHeight="1" x14ac:dyDescent="0.2">
      <c r="A2091" s="226">
        <v>96537</v>
      </c>
      <c r="B2091" s="223" t="s">
        <v>2338</v>
      </c>
      <c r="C2091" s="220" t="s">
        <v>433</v>
      </c>
      <c r="D2091" s="221">
        <v>118.78</v>
      </c>
    </row>
    <row r="2092" spans="1:4" ht="50.1" customHeight="1" x14ac:dyDescent="0.2">
      <c r="A2092" s="226">
        <v>96538</v>
      </c>
      <c r="B2092" s="223" t="s">
        <v>2339</v>
      </c>
      <c r="C2092" s="220" t="s">
        <v>433</v>
      </c>
      <c r="D2092" s="221">
        <v>182.88</v>
      </c>
    </row>
    <row r="2093" spans="1:4" ht="50.1" customHeight="1" x14ac:dyDescent="0.2">
      <c r="A2093" s="226">
        <v>96539</v>
      </c>
      <c r="B2093" s="223" t="s">
        <v>2340</v>
      </c>
      <c r="C2093" s="220" t="s">
        <v>433</v>
      </c>
      <c r="D2093" s="221">
        <v>80.790000000000006</v>
      </c>
    </row>
    <row r="2094" spans="1:4" ht="50.1" customHeight="1" x14ac:dyDescent="0.2">
      <c r="A2094" s="226">
        <v>96540</v>
      </c>
      <c r="B2094" s="223" t="s">
        <v>2341</v>
      </c>
      <c r="C2094" s="220" t="s">
        <v>433</v>
      </c>
      <c r="D2094" s="221">
        <v>83.29</v>
      </c>
    </row>
    <row r="2095" spans="1:4" ht="50.1" customHeight="1" x14ac:dyDescent="0.2">
      <c r="A2095" s="226">
        <v>96541</v>
      </c>
      <c r="B2095" s="223" t="s">
        <v>2342</v>
      </c>
      <c r="C2095" s="220" t="s">
        <v>433</v>
      </c>
      <c r="D2095" s="221">
        <v>127.7</v>
      </c>
    </row>
    <row r="2096" spans="1:4" ht="50.1" customHeight="1" x14ac:dyDescent="0.2">
      <c r="A2096" s="226">
        <v>96542</v>
      </c>
      <c r="B2096" s="223" t="s">
        <v>2343</v>
      </c>
      <c r="C2096" s="220" t="s">
        <v>433</v>
      </c>
      <c r="D2096" s="221">
        <v>60.13</v>
      </c>
    </row>
    <row r="2097" spans="1:4" ht="50.1" customHeight="1" x14ac:dyDescent="0.2">
      <c r="A2097" s="226">
        <v>96543</v>
      </c>
      <c r="B2097" s="223" t="s">
        <v>2344</v>
      </c>
      <c r="C2097" s="220" t="s">
        <v>356</v>
      </c>
      <c r="D2097" s="221">
        <v>11.05</v>
      </c>
    </row>
    <row r="2098" spans="1:4" ht="50.1" customHeight="1" x14ac:dyDescent="0.2">
      <c r="A2098" s="226">
        <v>97747</v>
      </c>
      <c r="B2098" s="223" t="s">
        <v>2345</v>
      </c>
      <c r="C2098" s="220" t="s">
        <v>433</v>
      </c>
      <c r="D2098" s="221">
        <v>136.6</v>
      </c>
    </row>
    <row r="2099" spans="1:4" ht="50.1" customHeight="1" x14ac:dyDescent="0.2">
      <c r="A2099" s="226" t="s">
        <v>2346</v>
      </c>
      <c r="B2099" s="223" t="s">
        <v>2347</v>
      </c>
      <c r="C2099" s="220" t="s">
        <v>206</v>
      </c>
      <c r="D2099" s="221">
        <v>19.77</v>
      </c>
    </row>
    <row r="2100" spans="1:4" ht="50.1" customHeight="1" x14ac:dyDescent="0.2">
      <c r="A2100" s="226" t="s">
        <v>2348</v>
      </c>
      <c r="B2100" s="223" t="s">
        <v>2349</v>
      </c>
      <c r="C2100" s="220" t="s">
        <v>206</v>
      </c>
      <c r="D2100" s="221">
        <v>508.42</v>
      </c>
    </row>
    <row r="2101" spans="1:4" ht="50.1" customHeight="1" x14ac:dyDescent="0.2">
      <c r="A2101" s="226" t="s">
        <v>2350</v>
      </c>
      <c r="B2101" s="223" t="s">
        <v>2351</v>
      </c>
      <c r="C2101" s="220" t="s">
        <v>356</v>
      </c>
      <c r="D2101" s="221">
        <v>7.31</v>
      </c>
    </row>
    <row r="2102" spans="1:4" ht="50.1" customHeight="1" x14ac:dyDescent="0.2">
      <c r="A2102" s="226" t="s">
        <v>2352</v>
      </c>
      <c r="B2102" s="223" t="s">
        <v>2353</v>
      </c>
      <c r="C2102" s="220" t="s">
        <v>125</v>
      </c>
      <c r="D2102" s="221">
        <v>41.92</v>
      </c>
    </row>
    <row r="2103" spans="1:4" ht="50.1" customHeight="1" x14ac:dyDescent="0.2">
      <c r="A2103" s="226" t="s">
        <v>2354</v>
      </c>
      <c r="B2103" s="223" t="s">
        <v>2355</v>
      </c>
      <c r="C2103" s="220" t="s">
        <v>125</v>
      </c>
      <c r="D2103" s="221">
        <v>48.5</v>
      </c>
    </row>
    <row r="2104" spans="1:4" ht="50.1" customHeight="1" x14ac:dyDescent="0.2">
      <c r="A2104" s="226" t="s">
        <v>2356</v>
      </c>
      <c r="B2104" s="223" t="s">
        <v>2357</v>
      </c>
      <c r="C2104" s="220" t="s">
        <v>125</v>
      </c>
      <c r="D2104" s="221">
        <v>55.08</v>
      </c>
    </row>
    <row r="2105" spans="1:4" ht="50.1" customHeight="1" x14ac:dyDescent="0.2">
      <c r="A2105" s="226" t="s">
        <v>2358</v>
      </c>
      <c r="B2105" s="223" t="s">
        <v>2359</v>
      </c>
      <c r="C2105" s="220" t="s">
        <v>125</v>
      </c>
      <c r="D2105" s="221">
        <v>61.66</v>
      </c>
    </row>
    <row r="2106" spans="1:4" ht="50.1" customHeight="1" x14ac:dyDescent="0.2">
      <c r="A2106" s="226" t="s">
        <v>2360</v>
      </c>
      <c r="B2106" s="223" t="s">
        <v>2361</v>
      </c>
      <c r="C2106" s="220" t="s">
        <v>125</v>
      </c>
      <c r="D2106" s="221">
        <v>51.04</v>
      </c>
    </row>
    <row r="2107" spans="1:4" ht="50.1" customHeight="1" x14ac:dyDescent="0.2">
      <c r="A2107" s="226" t="s">
        <v>2362</v>
      </c>
      <c r="B2107" s="223" t="s">
        <v>2363</v>
      </c>
      <c r="C2107" s="220" t="s">
        <v>125</v>
      </c>
      <c r="D2107" s="221">
        <v>57.62</v>
      </c>
    </row>
    <row r="2108" spans="1:4" ht="50.1" customHeight="1" x14ac:dyDescent="0.2">
      <c r="A2108" s="226" t="s">
        <v>2364</v>
      </c>
      <c r="B2108" s="223" t="s">
        <v>2365</v>
      </c>
      <c r="C2108" s="220" t="s">
        <v>125</v>
      </c>
      <c r="D2108" s="221">
        <v>64.2</v>
      </c>
    </row>
    <row r="2109" spans="1:4" ht="50.1" customHeight="1" x14ac:dyDescent="0.2">
      <c r="A2109" s="226" t="s">
        <v>2366</v>
      </c>
      <c r="B2109" s="223" t="s">
        <v>2367</v>
      </c>
      <c r="C2109" s="220" t="s">
        <v>125</v>
      </c>
      <c r="D2109" s="221">
        <v>84.76</v>
      </c>
    </row>
    <row r="2110" spans="1:4" ht="50.1" customHeight="1" x14ac:dyDescent="0.2">
      <c r="A2110" s="226" t="s">
        <v>2368</v>
      </c>
      <c r="B2110" s="223" t="s">
        <v>2369</v>
      </c>
      <c r="C2110" s="220" t="s">
        <v>125</v>
      </c>
      <c r="D2110" s="221">
        <v>99.51</v>
      </c>
    </row>
    <row r="2111" spans="1:4" ht="50.1" customHeight="1" x14ac:dyDescent="0.2">
      <c r="A2111" s="226" t="s">
        <v>2370</v>
      </c>
      <c r="B2111" s="223" t="s">
        <v>2371</v>
      </c>
      <c r="C2111" s="220" t="s">
        <v>125</v>
      </c>
      <c r="D2111" s="221">
        <v>106.09</v>
      </c>
    </row>
    <row r="2112" spans="1:4" ht="50.1" customHeight="1" x14ac:dyDescent="0.2">
      <c r="A2112" s="226" t="s">
        <v>2372</v>
      </c>
      <c r="B2112" s="223" t="s">
        <v>2373</v>
      </c>
      <c r="C2112" s="220" t="s">
        <v>125</v>
      </c>
      <c r="D2112" s="221">
        <v>112.67</v>
      </c>
    </row>
    <row r="2113" spans="1:4" ht="50.1" customHeight="1" x14ac:dyDescent="0.2">
      <c r="A2113" s="226" t="s">
        <v>2374</v>
      </c>
      <c r="B2113" s="223" t="s">
        <v>2375</v>
      </c>
      <c r="C2113" s="220" t="s">
        <v>125</v>
      </c>
      <c r="D2113" s="221">
        <v>133.22999999999999</v>
      </c>
    </row>
    <row r="2114" spans="1:4" ht="50.1" customHeight="1" x14ac:dyDescent="0.2">
      <c r="A2114" s="226">
        <v>85662</v>
      </c>
      <c r="B2114" s="223" t="s">
        <v>2376</v>
      </c>
      <c r="C2114" s="220" t="s">
        <v>433</v>
      </c>
      <c r="D2114" s="221">
        <v>10.93</v>
      </c>
    </row>
    <row r="2115" spans="1:4" ht="50.1" customHeight="1" x14ac:dyDescent="0.2">
      <c r="A2115" s="226">
        <v>89996</v>
      </c>
      <c r="B2115" s="223" t="s">
        <v>2377</v>
      </c>
      <c r="C2115" s="220" t="s">
        <v>356</v>
      </c>
      <c r="D2115" s="221">
        <v>6.17</v>
      </c>
    </row>
    <row r="2116" spans="1:4" ht="50.1" customHeight="1" x14ac:dyDescent="0.2">
      <c r="A2116" s="226">
        <v>89997</v>
      </c>
      <c r="B2116" s="223" t="s">
        <v>2378</v>
      </c>
      <c r="C2116" s="220" t="s">
        <v>356</v>
      </c>
      <c r="D2116" s="221">
        <v>5.35</v>
      </c>
    </row>
    <row r="2117" spans="1:4" ht="50.1" customHeight="1" x14ac:dyDescent="0.2">
      <c r="A2117" s="226">
        <v>89998</v>
      </c>
      <c r="B2117" s="223" t="s">
        <v>2379</v>
      </c>
      <c r="C2117" s="220" t="s">
        <v>356</v>
      </c>
      <c r="D2117" s="221">
        <v>5.81</v>
      </c>
    </row>
    <row r="2118" spans="1:4" ht="50.1" customHeight="1" x14ac:dyDescent="0.2">
      <c r="A2118" s="226">
        <v>89999</v>
      </c>
      <c r="B2118" s="223" t="s">
        <v>2380</v>
      </c>
      <c r="C2118" s="220" t="s">
        <v>356</v>
      </c>
      <c r="D2118" s="221">
        <v>9.36</v>
      </c>
    </row>
    <row r="2119" spans="1:4" ht="50.1" customHeight="1" x14ac:dyDescent="0.2">
      <c r="A2119" s="226">
        <v>90000</v>
      </c>
      <c r="B2119" s="223" t="s">
        <v>2381</v>
      </c>
      <c r="C2119" s="220" t="s">
        <v>356</v>
      </c>
      <c r="D2119" s="221">
        <v>7.1</v>
      </c>
    </row>
    <row r="2120" spans="1:4" ht="50.1" customHeight="1" x14ac:dyDescent="0.2">
      <c r="A2120" s="226">
        <v>91593</v>
      </c>
      <c r="B2120" s="223" t="s">
        <v>2382</v>
      </c>
      <c r="C2120" s="220" t="s">
        <v>356</v>
      </c>
      <c r="D2120" s="221">
        <v>7.38</v>
      </c>
    </row>
    <row r="2121" spans="1:4" ht="50.1" customHeight="1" x14ac:dyDescent="0.2">
      <c r="A2121" s="226">
        <v>91594</v>
      </c>
      <c r="B2121" s="223" t="s">
        <v>2383</v>
      </c>
      <c r="C2121" s="220" t="s">
        <v>356</v>
      </c>
      <c r="D2121" s="221">
        <v>7.74</v>
      </c>
    </row>
    <row r="2122" spans="1:4" ht="50.1" customHeight="1" x14ac:dyDescent="0.2">
      <c r="A2122" s="226">
        <v>91595</v>
      </c>
      <c r="B2122" s="223" t="s">
        <v>2384</v>
      </c>
      <c r="C2122" s="220" t="s">
        <v>356</v>
      </c>
      <c r="D2122" s="221">
        <v>8.5299999999999994</v>
      </c>
    </row>
    <row r="2123" spans="1:4" ht="50.1" customHeight="1" x14ac:dyDescent="0.2">
      <c r="A2123" s="226">
        <v>91596</v>
      </c>
      <c r="B2123" s="223" t="s">
        <v>2385</v>
      </c>
      <c r="C2123" s="220" t="s">
        <v>356</v>
      </c>
      <c r="D2123" s="221">
        <v>7.51</v>
      </c>
    </row>
    <row r="2124" spans="1:4" ht="50.1" customHeight="1" x14ac:dyDescent="0.2">
      <c r="A2124" s="226">
        <v>91597</v>
      </c>
      <c r="B2124" s="223" t="s">
        <v>2386</v>
      </c>
      <c r="C2124" s="220" t="s">
        <v>356</v>
      </c>
      <c r="D2124" s="221">
        <v>5.23</v>
      </c>
    </row>
    <row r="2125" spans="1:4" ht="50.1" customHeight="1" x14ac:dyDescent="0.2">
      <c r="A2125" s="226">
        <v>91598</v>
      </c>
      <c r="B2125" s="223" t="s">
        <v>2387</v>
      </c>
      <c r="C2125" s="220" t="s">
        <v>356</v>
      </c>
      <c r="D2125" s="221">
        <v>7.43</v>
      </c>
    </row>
    <row r="2126" spans="1:4" ht="50.1" customHeight="1" x14ac:dyDescent="0.2">
      <c r="A2126" s="226">
        <v>91599</v>
      </c>
      <c r="B2126" s="223" t="s">
        <v>2388</v>
      </c>
      <c r="C2126" s="220" t="s">
        <v>356</v>
      </c>
      <c r="D2126" s="221">
        <v>7.98</v>
      </c>
    </row>
    <row r="2127" spans="1:4" ht="50.1" customHeight="1" x14ac:dyDescent="0.2">
      <c r="A2127" s="226">
        <v>91600</v>
      </c>
      <c r="B2127" s="223" t="s">
        <v>2389</v>
      </c>
      <c r="C2127" s="220" t="s">
        <v>356</v>
      </c>
      <c r="D2127" s="221">
        <v>8.3699999999999992</v>
      </c>
    </row>
    <row r="2128" spans="1:4" ht="50.1" customHeight="1" x14ac:dyDescent="0.2">
      <c r="A2128" s="226">
        <v>91601</v>
      </c>
      <c r="B2128" s="223" t="s">
        <v>2390</v>
      </c>
      <c r="C2128" s="220" t="s">
        <v>356</v>
      </c>
      <c r="D2128" s="221">
        <v>8.0299999999999994</v>
      </c>
    </row>
    <row r="2129" spans="1:4" ht="50.1" customHeight="1" x14ac:dyDescent="0.2">
      <c r="A2129" s="226">
        <v>91602</v>
      </c>
      <c r="B2129" s="223" t="s">
        <v>2391</v>
      </c>
      <c r="C2129" s="220" t="s">
        <v>356</v>
      </c>
      <c r="D2129" s="221">
        <v>7.61</v>
      </c>
    </row>
    <row r="2130" spans="1:4" ht="50.1" customHeight="1" x14ac:dyDescent="0.2">
      <c r="A2130" s="226">
        <v>91603</v>
      </c>
      <c r="B2130" s="223" t="s">
        <v>2392</v>
      </c>
      <c r="C2130" s="220" t="s">
        <v>356</v>
      </c>
      <c r="D2130" s="221">
        <v>6.13</v>
      </c>
    </row>
    <row r="2131" spans="1:4" ht="50.1" customHeight="1" x14ac:dyDescent="0.2">
      <c r="A2131" s="226">
        <v>92759</v>
      </c>
      <c r="B2131" s="223" t="s">
        <v>2393</v>
      </c>
      <c r="C2131" s="220" t="s">
        <v>356</v>
      </c>
      <c r="D2131" s="221">
        <v>9.1300000000000008</v>
      </c>
    </row>
    <row r="2132" spans="1:4" ht="50.1" customHeight="1" x14ac:dyDescent="0.2">
      <c r="A2132" s="226">
        <v>92760</v>
      </c>
      <c r="B2132" s="223" t="s">
        <v>2394</v>
      </c>
      <c r="C2132" s="220" t="s">
        <v>356</v>
      </c>
      <c r="D2132" s="221">
        <v>8.09</v>
      </c>
    </row>
    <row r="2133" spans="1:4" ht="50.1" customHeight="1" x14ac:dyDescent="0.2">
      <c r="A2133" s="226">
        <v>92761</v>
      </c>
      <c r="B2133" s="223" t="s">
        <v>2395</v>
      </c>
      <c r="C2133" s="220" t="s">
        <v>356</v>
      </c>
      <c r="D2133" s="221">
        <v>8.0399999999999991</v>
      </c>
    </row>
    <row r="2134" spans="1:4" ht="50.1" customHeight="1" x14ac:dyDescent="0.2">
      <c r="A2134" s="226">
        <v>92762</v>
      </c>
      <c r="B2134" s="223" t="s">
        <v>2396</v>
      </c>
      <c r="C2134" s="220" t="s">
        <v>356</v>
      </c>
      <c r="D2134" s="221">
        <v>6.6</v>
      </c>
    </row>
    <row r="2135" spans="1:4" ht="50.1" customHeight="1" x14ac:dyDescent="0.2">
      <c r="A2135" s="226">
        <v>92763</v>
      </c>
      <c r="B2135" s="223" t="s">
        <v>2397</v>
      </c>
      <c r="C2135" s="220" t="s">
        <v>356</v>
      </c>
      <c r="D2135" s="221">
        <v>5.93</v>
      </c>
    </row>
    <row r="2136" spans="1:4" ht="50.1" customHeight="1" x14ac:dyDescent="0.2">
      <c r="A2136" s="226">
        <v>92764</v>
      </c>
      <c r="B2136" s="223" t="s">
        <v>2398</v>
      </c>
      <c r="C2136" s="220" t="s">
        <v>356</v>
      </c>
      <c r="D2136" s="221">
        <v>5.59</v>
      </c>
    </row>
    <row r="2137" spans="1:4" ht="50.1" customHeight="1" x14ac:dyDescent="0.2">
      <c r="A2137" s="226">
        <v>92765</v>
      </c>
      <c r="B2137" s="223" t="s">
        <v>2399</v>
      </c>
      <c r="C2137" s="220" t="s">
        <v>356</v>
      </c>
      <c r="D2137" s="221">
        <v>5.18</v>
      </c>
    </row>
    <row r="2138" spans="1:4" ht="50.1" customHeight="1" x14ac:dyDescent="0.2">
      <c r="A2138" s="226">
        <v>92766</v>
      </c>
      <c r="B2138" s="223" t="s">
        <v>2400</v>
      </c>
      <c r="C2138" s="220" t="s">
        <v>356</v>
      </c>
      <c r="D2138" s="221">
        <v>5.72</v>
      </c>
    </row>
    <row r="2139" spans="1:4" ht="50.1" customHeight="1" x14ac:dyDescent="0.2">
      <c r="A2139" s="226">
        <v>92767</v>
      </c>
      <c r="B2139" s="223" t="s">
        <v>2401</v>
      </c>
      <c r="C2139" s="220" t="s">
        <v>356</v>
      </c>
      <c r="D2139" s="221">
        <v>9.27</v>
      </c>
    </row>
    <row r="2140" spans="1:4" ht="50.1" customHeight="1" x14ac:dyDescent="0.2">
      <c r="A2140" s="226">
        <v>92768</v>
      </c>
      <c r="B2140" s="223" t="s">
        <v>2402</v>
      </c>
      <c r="C2140" s="220" t="s">
        <v>356</v>
      </c>
      <c r="D2140" s="221">
        <v>8.11</v>
      </c>
    </row>
    <row r="2141" spans="1:4" ht="50.1" customHeight="1" x14ac:dyDescent="0.2">
      <c r="A2141" s="226">
        <v>92769</v>
      </c>
      <c r="B2141" s="223" t="s">
        <v>2403</v>
      </c>
      <c r="C2141" s="220" t="s">
        <v>356</v>
      </c>
      <c r="D2141" s="221">
        <v>7.31</v>
      </c>
    </row>
    <row r="2142" spans="1:4" ht="50.1" customHeight="1" x14ac:dyDescent="0.2">
      <c r="A2142" s="226">
        <v>92770</v>
      </c>
      <c r="B2142" s="223" t="s">
        <v>2404</v>
      </c>
      <c r="C2142" s="220" t="s">
        <v>356</v>
      </c>
      <c r="D2142" s="221">
        <v>7.46</v>
      </c>
    </row>
    <row r="2143" spans="1:4" ht="50.1" customHeight="1" x14ac:dyDescent="0.2">
      <c r="A2143" s="226">
        <v>92771</v>
      </c>
      <c r="B2143" s="223" t="s">
        <v>2405</v>
      </c>
      <c r="C2143" s="220" t="s">
        <v>356</v>
      </c>
      <c r="D2143" s="221">
        <v>6.13</v>
      </c>
    </row>
    <row r="2144" spans="1:4" ht="50.1" customHeight="1" x14ac:dyDescent="0.2">
      <c r="A2144" s="226">
        <v>92772</v>
      </c>
      <c r="B2144" s="223" t="s">
        <v>2406</v>
      </c>
      <c r="C2144" s="220" t="s">
        <v>356</v>
      </c>
      <c r="D2144" s="221">
        <v>5.57</v>
      </c>
    </row>
    <row r="2145" spans="1:4" ht="50.1" customHeight="1" x14ac:dyDescent="0.2">
      <c r="A2145" s="226">
        <v>92773</v>
      </c>
      <c r="B2145" s="223" t="s">
        <v>2407</v>
      </c>
      <c r="C2145" s="220" t="s">
        <v>356</v>
      </c>
      <c r="D2145" s="221">
        <v>5.35</v>
      </c>
    </row>
    <row r="2146" spans="1:4" ht="50.1" customHeight="1" x14ac:dyDescent="0.2">
      <c r="A2146" s="226">
        <v>92774</v>
      </c>
      <c r="B2146" s="223" t="s">
        <v>2408</v>
      </c>
      <c r="C2146" s="220" t="s">
        <v>356</v>
      </c>
      <c r="D2146" s="221">
        <v>5</v>
      </c>
    </row>
    <row r="2147" spans="1:4" ht="50.1" customHeight="1" x14ac:dyDescent="0.2">
      <c r="A2147" s="226">
        <v>92775</v>
      </c>
      <c r="B2147" s="223" t="s">
        <v>2409</v>
      </c>
      <c r="C2147" s="220" t="s">
        <v>356</v>
      </c>
      <c r="D2147" s="221">
        <v>11.14</v>
      </c>
    </row>
    <row r="2148" spans="1:4" ht="50.1" customHeight="1" x14ac:dyDescent="0.2">
      <c r="A2148" s="226">
        <v>92776</v>
      </c>
      <c r="B2148" s="223" t="s">
        <v>2410</v>
      </c>
      <c r="C2148" s="220" t="s">
        <v>356</v>
      </c>
      <c r="D2148" s="221">
        <v>9.61</v>
      </c>
    </row>
    <row r="2149" spans="1:4" ht="50.1" customHeight="1" x14ac:dyDescent="0.2">
      <c r="A2149" s="226">
        <v>92777</v>
      </c>
      <c r="B2149" s="223" t="s">
        <v>2411</v>
      </c>
      <c r="C2149" s="220" t="s">
        <v>356</v>
      </c>
      <c r="D2149" s="221">
        <v>9.18</v>
      </c>
    </row>
    <row r="2150" spans="1:4" ht="50.1" customHeight="1" x14ac:dyDescent="0.2">
      <c r="A2150" s="226">
        <v>92778</v>
      </c>
      <c r="B2150" s="223" t="s">
        <v>2412</v>
      </c>
      <c r="C2150" s="220" t="s">
        <v>356</v>
      </c>
      <c r="D2150" s="221">
        <v>7.45</v>
      </c>
    </row>
    <row r="2151" spans="1:4" ht="50.1" customHeight="1" x14ac:dyDescent="0.2">
      <c r="A2151" s="226">
        <v>92779</v>
      </c>
      <c r="B2151" s="223" t="s">
        <v>2413</v>
      </c>
      <c r="C2151" s="220" t="s">
        <v>356</v>
      </c>
      <c r="D2151" s="221">
        <v>6.56</v>
      </c>
    </row>
    <row r="2152" spans="1:4" ht="50.1" customHeight="1" x14ac:dyDescent="0.2">
      <c r="A2152" s="226">
        <v>92780</v>
      </c>
      <c r="B2152" s="223" t="s">
        <v>2414</v>
      </c>
      <c r="C2152" s="220" t="s">
        <v>356</v>
      </c>
      <c r="D2152" s="221">
        <v>6.02</v>
      </c>
    </row>
    <row r="2153" spans="1:4" ht="50.1" customHeight="1" x14ac:dyDescent="0.2">
      <c r="A2153" s="226">
        <v>92781</v>
      </c>
      <c r="B2153" s="223" t="s">
        <v>2415</v>
      </c>
      <c r="C2153" s="220" t="s">
        <v>356</v>
      </c>
      <c r="D2153" s="221">
        <v>5.46</v>
      </c>
    </row>
    <row r="2154" spans="1:4" ht="50.1" customHeight="1" x14ac:dyDescent="0.2">
      <c r="A2154" s="226">
        <v>92782</v>
      </c>
      <c r="B2154" s="223" t="s">
        <v>2416</v>
      </c>
      <c r="C2154" s="220" t="s">
        <v>356</v>
      </c>
      <c r="D2154" s="221">
        <v>5.88</v>
      </c>
    </row>
    <row r="2155" spans="1:4" ht="50.1" customHeight="1" x14ac:dyDescent="0.2">
      <c r="A2155" s="226">
        <v>92783</v>
      </c>
      <c r="B2155" s="223" t="s">
        <v>2417</v>
      </c>
      <c r="C2155" s="220" t="s">
        <v>356</v>
      </c>
      <c r="D2155" s="221">
        <v>10.96</v>
      </c>
    </row>
    <row r="2156" spans="1:4" ht="50.1" customHeight="1" x14ac:dyDescent="0.2">
      <c r="A2156" s="226">
        <v>92784</v>
      </c>
      <c r="B2156" s="223" t="s">
        <v>2418</v>
      </c>
      <c r="C2156" s="220" t="s">
        <v>356</v>
      </c>
      <c r="D2156" s="221">
        <v>9.49</v>
      </c>
    </row>
    <row r="2157" spans="1:4" ht="50.1" customHeight="1" x14ac:dyDescent="0.2">
      <c r="A2157" s="226">
        <v>92785</v>
      </c>
      <c r="B2157" s="223" t="s">
        <v>2419</v>
      </c>
      <c r="C2157" s="220" t="s">
        <v>356</v>
      </c>
      <c r="D2157" s="221">
        <v>8.36</v>
      </c>
    </row>
    <row r="2158" spans="1:4" ht="50.1" customHeight="1" x14ac:dyDescent="0.2">
      <c r="A2158" s="226">
        <v>92786</v>
      </c>
      <c r="B2158" s="223" t="s">
        <v>2420</v>
      </c>
      <c r="C2158" s="220" t="s">
        <v>356</v>
      </c>
      <c r="D2158" s="221">
        <v>8.2200000000000006</v>
      </c>
    </row>
    <row r="2159" spans="1:4" ht="50.1" customHeight="1" x14ac:dyDescent="0.2">
      <c r="A2159" s="226">
        <v>92787</v>
      </c>
      <c r="B2159" s="223" t="s">
        <v>2421</v>
      </c>
      <c r="C2159" s="220" t="s">
        <v>356</v>
      </c>
      <c r="D2159" s="221">
        <v>6.69</v>
      </c>
    </row>
    <row r="2160" spans="1:4" ht="50.1" customHeight="1" x14ac:dyDescent="0.2">
      <c r="A2160" s="226">
        <v>92788</v>
      </c>
      <c r="B2160" s="223" t="s">
        <v>2422</v>
      </c>
      <c r="C2160" s="220" t="s">
        <v>356</v>
      </c>
      <c r="D2160" s="221">
        <v>5.97</v>
      </c>
    </row>
    <row r="2161" spans="1:4" ht="50.1" customHeight="1" x14ac:dyDescent="0.2">
      <c r="A2161" s="226">
        <v>92789</v>
      </c>
      <c r="B2161" s="223" t="s">
        <v>2423</v>
      </c>
      <c r="C2161" s="220" t="s">
        <v>356</v>
      </c>
      <c r="D2161" s="221">
        <v>5.6</v>
      </c>
    </row>
    <row r="2162" spans="1:4" ht="50.1" customHeight="1" x14ac:dyDescent="0.2">
      <c r="A2162" s="226">
        <v>92790</v>
      </c>
      <c r="B2162" s="223" t="s">
        <v>2424</v>
      </c>
      <c r="C2162" s="220" t="s">
        <v>356</v>
      </c>
      <c r="D2162" s="221">
        <v>5.16</v>
      </c>
    </row>
    <row r="2163" spans="1:4" ht="50.1" customHeight="1" x14ac:dyDescent="0.2">
      <c r="A2163" s="226">
        <v>92791</v>
      </c>
      <c r="B2163" s="223" t="s">
        <v>2425</v>
      </c>
      <c r="C2163" s="220" t="s">
        <v>356</v>
      </c>
      <c r="D2163" s="221">
        <v>6.26</v>
      </c>
    </row>
    <row r="2164" spans="1:4" ht="50.1" customHeight="1" x14ac:dyDescent="0.2">
      <c r="A2164" s="226">
        <v>92792</v>
      </c>
      <c r="B2164" s="223" t="s">
        <v>2426</v>
      </c>
      <c r="C2164" s="220" t="s">
        <v>356</v>
      </c>
      <c r="D2164" s="221">
        <v>5.83</v>
      </c>
    </row>
    <row r="2165" spans="1:4" ht="50.1" customHeight="1" x14ac:dyDescent="0.2">
      <c r="A2165" s="226">
        <v>92793</v>
      </c>
      <c r="B2165" s="223" t="s">
        <v>2427</v>
      </c>
      <c r="C2165" s="220" t="s">
        <v>356</v>
      </c>
      <c r="D2165" s="221">
        <v>6.29</v>
      </c>
    </row>
    <row r="2166" spans="1:4" ht="50.1" customHeight="1" x14ac:dyDescent="0.2">
      <c r="A2166" s="226">
        <v>92794</v>
      </c>
      <c r="B2166" s="223" t="s">
        <v>2428</v>
      </c>
      <c r="C2166" s="220" t="s">
        <v>356</v>
      </c>
      <c r="D2166" s="221">
        <v>5.22</v>
      </c>
    </row>
    <row r="2167" spans="1:4" ht="50.1" customHeight="1" x14ac:dyDescent="0.2">
      <c r="A2167" s="226">
        <v>92795</v>
      </c>
      <c r="B2167" s="223" t="s">
        <v>2429</v>
      </c>
      <c r="C2167" s="220" t="s">
        <v>356</v>
      </c>
      <c r="D2167" s="221">
        <v>4.8600000000000003</v>
      </c>
    </row>
    <row r="2168" spans="1:4" ht="50.1" customHeight="1" x14ac:dyDescent="0.2">
      <c r="A2168" s="226">
        <v>92796</v>
      </c>
      <c r="B2168" s="223" t="s">
        <v>2430</v>
      </c>
      <c r="C2168" s="220" t="s">
        <v>356</v>
      </c>
      <c r="D2168" s="221">
        <v>4.79</v>
      </c>
    </row>
    <row r="2169" spans="1:4" ht="50.1" customHeight="1" x14ac:dyDescent="0.2">
      <c r="A2169" s="226">
        <v>92797</v>
      </c>
      <c r="B2169" s="223" t="s">
        <v>2431</v>
      </c>
      <c r="C2169" s="220" t="s">
        <v>356</v>
      </c>
      <c r="D2169" s="221">
        <v>4.57</v>
      </c>
    </row>
    <row r="2170" spans="1:4" ht="50.1" customHeight="1" x14ac:dyDescent="0.2">
      <c r="A2170" s="226">
        <v>92798</v>
      </c>
      <c r="B2170" s="223" t="s">
        <v>2432</v>
      </c>
      <c r="C2170" s="220" t="s">
        <v>356</v>
      </c>
      <c r="D2170" s="221">
        <v>5.26</v>
      </c>
    </row>
    <row r="2171" spans="1:4" ht="50.1" customHeight="1" x14ac:dyDescent="0.2">
      <c r="A2171" s="226">
        <v>92799</v>
      </c>
      <c r="B2171" s="223" t="s">
        <v>2433</v>
      </c>
      <c r="C2171" s="220" t="s">
        <v>356</v>
      </c>
      <c r="D2171" s="221">
        <v>6.59</v>
      </c>
    </row>
    <row r="2172" spans="1:4" ht="50.1" customHeight="1" x14ac:dyDescent="0.2">
      <c r="A2172" s="226">
        <v>92800</v>
      </c>
      <c r="B2172" s="223" t="s">
        <v>2434</v>
      </c>
      <c r="C2172" s="220" t="s">
        <v>356</v>
      </c>
      <c r="D2172" s="221">
        <v>5.89</v>
      </c>
    </row>
    <row r="2173" spans="1:4" ht="50.1" customHeight="1" x14ac:dyDescent="0.2">
      <c r="A2173" s="226">
        <v>92801</v>
      </c>
      <c r="B2173" s="223" t="s">
        <v>2435</v>
      </c>
      <c r="C2173" s="220" t="s">
        <v>356</v>
      </c>
      <c r="D2173" s="221">
        <v>5.62</v>
      </c>
    </row>
    <row r="2174" spans="1:4" ht="50.1" customHeight="1" x14ac:dyDescent="0.2">
      <c r="A2174" s="226">
        <v>92802</v>
      </c>
      <c r="B2174" s="223" t="s">
        <v>2436</v>
      </c>
      <c r="C2174" s="220" t="s">
        <v>356</v>
      </c>
      <c r="D2174" s="221">
        <v>6.17</v>
      </c>
    </row>
    <row r="2175" spans="1:4" ht="50.1" customHeight="1" x14ac:dyDescent="0.2">
      <c r="A2175" s="226">
        <v>92803</v>
      </c>
      <c r="B2175" s="223" t="s">
        <v>2437</v>
      </c>
      <c r="C2175" s="220" t="s">
        <v>356</v>
      </c>
      <c r="D2175" s="221">
        <v>5.14</v>
      </c>
    </row>
    <row r="2176" spans="1:4" ht="50.1" customHeight="1" x14ac:dyDescent="0.2">
      <c r="A2176" s="226">
        <v>92804</v>
      </c>
      <c r="B2176" s="223" t="s">
        <v>2438</v>
      </c>
      <c r="C2176" s="220" t="s">
        <v>356</v>
      </c>
      <c r="D2176" s="221">
        <v>4.8099999999999996</v>
      </c>
    </row>
    <row r="2177" spans="1:4" ht="50.1" customHeight="1" x14ac:dyDescent="0.2">
      <c r="A2177" s="226">
        <v>92805</v>
      </c>
      <c r="B2177" s="223" t="s">
        <v>2439</v>
      </c>
      <c r="C2177" s="220" t="s">
        <v>356</v>
      </c>
      <c r="D2177" s="221">
        <v>4.7699999999999996</v>
      </c>
    </row>
    <row r="2178" spans="1:4" ht="50.1" customHeight="1" x14ac:dyDescent="0.2">
      <c r="A2178" s="226">
        <v>92806</v>
      </c>
      <c r="B2178" s="223" t="s">
        <v>2440</v>
      </c>
      <c r="C2178" s="220" t="s">
        <v>356</v>
      </c>
      <c r="D2178" s="221">
        <v>4.5599999999999996</v>
      </c>
    </row>
    <row r="2179" spans="1:4" ht="50.1" customHeight="1" x14ac:dyDescent="0.2">
      <c r="A2179" s="226">
        <v>92875</v>
      </c>
      <c r="B2179" s="223" t="s">
        <v>2441</v>
      </c>
      <c r="C2179" s="220" t="s">
        <v>356</v>
      </c>
      <c r="D2179" s="221">
        <v>6.93</v>
      </c>
    </row>
    <row r="2180" spans="1:4" ht="50.1" customHeight="1" x14ac:dyDescent="0.2">
      <c r="A2180" s="226">
        <v>92876</v>
      </c>
      <c r="B2180" s="223" t="s">
        <v>2442</v>
      </c>
      <c r="C2180" s="220" t="s">
        <v>356</v>
      </c>
      <c r="D2180" s="221">
        <v>6.71</v>
      </c>
    </row>
    <row r="2181" spans="1:4" ht="50.1" customHeight="1" x14ac:dyDescent="0.2">
      <c r="A2181" s="226">
        <v>92877</v>
      </c>
      <c r="B2181" s="223" t="s">
        <v>2443</v>
      </c>
      <c r="C2181" s="220" t="s">
        <v>356</v>
      </c>
      <c r="D2181" s="221">
        <v>6.13</v>
      </c>
    </row>
    <row r="2182" spans="1:4" ht="50.1" customHeight="1" x14ac:dyDescent="0.2">
      <c r="A2182" s="226">
        <v>92878</v>
      </c>
      <c r="B2182" s="223" t="s">
        <v>2444</v>
      </c>
      <c r="C2182" s="220" t="s">
        <v>356</v>
      </c>
      <c r="D2182" s="221">
        <v>6.05</v>
      </c>
    </row>
    <row r="2183" spans="1:4" ht="50.1" customHeight="1" x14ac:dyDescent="0.2">
      <c r="A2183" s="226">
        <v>92879</v>
      </c>
      <c r="B2183" s="223" t="s">
        <v>2445</v>
      </c>
      <c r="C2183" s="220" t="s">
        <v>356</v>
      </c>
      <c r="D2183" s="221">
        <v>5.98</v>
      </c>
    </row>
    <row r="2184" spans="1:4" ht="50.1" customHeight="1" x14ac:dyDescent="0.2">
      <c r="A2184" s="226">
        <v>92880</v>
      </c>
      <c r="B2184" s="223" t="s">
        <v>2446</v>
      </c>
      <c r="C2184" s="220" t="s">
        <v>356</v>
      </c>
      <c r="D2184" s="221">
        <v>6.11</v>
      </c>
    </row>
    <row r="2185" spans="1:4" ht="50.1" customHeight="1" x14ac:dyDescent="0.2">
      <c r="A2185" s="226">
        <v>92881</v>
      </c>
      <c r="B2185" s="223" t="s">
        <v>2447</v>
      </c>
      <c r="C2185" s="220" t="s">
        <v>356</v>
      </c>
      <c r="D2185" s="221">
        <v>6.09</v>
      </c>
    </row>
    <row r="2186" spans="1:4" ht="50.1" customHeight="1" x14ac:dyDescent="0.2">
      <c r="A2186" s="226">
        <v>92882</v>
      </c>
      <c r="B2186" s="223" t="s">
        <v>2448</v>
      </c>
      <c r="C2186" s="220" t="s">
        <v>356</v>
      </c>
      <c r="D2186" s="221">
        <v>9.19</v>
      </c>
    </row>
    <row r="2187" spans="1:4" ht="50.1" customHeight="1" x14ac:dyDescent="0.2">
      <c r="A2187" s="226">
        <v>92883</v>
      </c>
      <c r="B2187" s="223" t="s">
        <v>2449</v>
      </c>
      <c r="C2187" s="220" t="s">
        <v>356</v>
      </c>
      <c r="D2187" s="221">
        <v>8.4600000000000009</v>
      </c>
    </row>
    <row r="2188" spans="1:4" ht="50.1" customHeight="1" x14ac:dyDescent="0.2">
      <c r="A2188" s="226">
        <v>92884</v>
      </c>
      <c r="B2188" s="223" t="s">
        <v>2450</v>
      </c>
      <c r="C2188" s="220" t="s">
        <v>356</v>
      </c>
      <c r="D2188" s="221">
        <v>7.51</v>
      </c>
    </row>
    <row r="2189" spans="1:4" ht="50.1" customHeight="1" x14ac:dyDescent="0.2">
      <c r="A2189" s="226">
        <v>92885</v>
      </c>
      <c r="B2189" s="223" t="s">
        <v>2451</v>
      </c>
      <c r="C2189" s="220" t="s">
        <v>356</v>
      </c>
      <c r="D2189" s="221">
        <v>7.12</v>
      </c>
    </row>
    <row r="2190" spans="1:4" ht="50.1" customHeight="1" x14ac:dyDescent="0.2">
      <c r="A2190" s="226">
        <v>92886</v>
      </c>
      <c r="B2190" s="223" t="s">
        <v>2452</v>
      </c>
      <c r="C2190" s="220" t="s">
        <v>356</v>
      </c>
      <c r="D2190" s="221">
        <v>6.78</v>
      </c>
    </row>
    <row r="2191" spans="1:4" ht="50.1" customHeight="1" x14ac:dyDescent="0.2">
      <c r="A2191" s="226">
        <v>92887</v>
      </c>
      <c r="B2191" s="223" t="s">
        <v>2453</v>
      </c>
      <c r="C2191" s="220" t="s">
        <v>356</v>
      </c>
      <c r="D2191" s="221">
        <v>6.72</v>
      </c>
    </row>
    <row r="2192" spans="1:4" ht="50.1" customHeight="1" x14ac:dyDescent="0.2">
      <c r="A2192" s="226">
        <v>92888</v>
      </c>
      <c r="B2192" s="223" t="s">
        <v>2454</v>
      </c>
      <c r="C2192" s="220" t="s">
        <v>356</v>
      </c>
      <c r="D2192" s="221">
        <v>6.55</v>
      </c>
    </row>
    <row r="2193" spans="1:4" ht="50.1" customHeight="1" x14ac:dyDescent="0.2">
      <c r="A2193" s="226">
        <v>92915</v>
      </c>
      <c r="B2193" s="223" t="s">
        <v>2455</v>
      </c>
      <c r="C2193" s="220" t="s">
        <v>356</v>
      </c>
      <c r="D2193" s="221">
        <v>10.14</v>
      </c>
    </row>
    <row r="2194" spans="1:4" ht="50.1" customHeight="1" x14ac:dyDescent="0.2">
      <c r="A2194" s="226">
        <v>92916</v>
      </c>
      <c r="B2194" s="223" t="s">
        <v>2456</v>
      </c>
      <c r="C2194" s="220" t="s">
        <v>356</v>
      </c>
      <c r="D2194" s="221">
        <v>8.85</v>
      </c>
    </row>
    <row r="2195" spans="1:4" ht="50.1" customHeight="1" x14ac:dyDescent="0.2">
      <c r="A2195" s="226">
        <v>92917</v>
      </c>
      <c r="B2195" s="223" t="s">
        <v>2457</v>
      </c>
      <c r="C2195" s="220" t="s">
        <v>356</v>
      </c>
      <c r="D2195" s="221">
        <v>8.61</v>
      </c>
    </row>
    <row r="2196" spans="1:4" ht="50.1" customHeight="1" x14ac:dyDescent="0.2">
      <c r="A2196" s="226">
        <v>92919</v>
      </c>
      <c r="B2196" s="223" t="s">
        <v>2458</v>
      </c>
      <c r="C2196" s="220" t="s">
        <v>356</v>
      </c>
      <c r="D2196" s="221">
        <v>7.02</v>
      </c>
    </row>
    <row r="2197" spans="1:4" ht="50.1" customHeight="1" x14ac:dyDescent="0.2">
      <c r="A2197" s="226">
        <v>92921</v>
      </c>
      <c r="B2197" s="223" t="s">
        <v>2459</v>
      </c>
      <c r="C2197" s="220" t="s">
        <v>356</v>
      </c>
      <c r="D2197" s="221">
        <v>6.24</v>
      </c>
    </row>
    <row r="2198" spans="1:4" ht="50.1" customHeight="1" x14ac:dyDescent="0.2">
      <c r="A2198" s="226">
        <v>92922</v>
      </c>
      <c r="B2198" s="223" t="s">
        <v>2460</v>
      </c>
      <c r="C2198" s="220" t="s">
        <v>356</v>
      </c>
      <c r="D2198" s="221">
        <v>5.8</v>
      </c>
    </row>
    <row r="2199" spans="1:4" ht="50.1" customHeight="1" x14ac:dyDescent="0.2">
      <c r="A2199" s="226">
        <v>92923</v>
      </c>
      <c r="B2199" s="223" t="s">
        <v>2461</v>
      </c>
      <c r="C2199" s="220" t="s">
        <v>356</v>
      </c>
      <c r="D2199" s="221">
        <v>5.33</v>
      </c>
    </row>
    <row r="2200" spans="1:4" ht="50.1" customHeight="1" x14ac:dyDescent="0.2">
      <c r="A2200" s="226">
        <v>92924</v>
      </c>
      <c r="B2200" s="223" t="s">
        <v>2462</v>
      </c>
      <c r="C2200" s="220" t="s">
        <v>356</v>
      </c>
      <c r="D2200" s="221">
        <v>5.81</v>
      </c>
    </row>
    <row r="2201" spans="1:4" ht="50.1" customHeight="1" x14ac:dyDescent="0.2">
      <c r="A2201" s="226">
        <v>95445</v>
      </c>
      <c r="B2201" s="223" t="s">
        <v>2463</v>
      </c>
      <c r="C2201" s="220" t="s">
        <v>356</v>
      </c>
      <c r="D2201" s="221">
        <v>4.9400000000000004</v>
      </c>
    </row>
    <row r="2202" spans="1:4" ht="50.1" customHeight="1" x14ac:dyDescent="0.2">
      <c r="A2202" s="226">
        <v>95446</v>
      </c>
      <c r="B2202" s="223" t="s">
        <v>2464</v>
      </c>
      <c r="C2202" s="220" t="s">
        <v>356</v>
      </c>
      <c r="D2202" s="221">
        <v>5.0599999999999996</v>
      </c>
    </row>
    <row r="2203" spans="1:4" ht="50.1" customHeight="1" x14ac:dyDescent="0.2">
      <c r="A2203" s="226">
        <v>95576</v>
      </c>
      <c r="B2203" s="223" t="s">
        <v>2465</v>
      </c>
      <c r="C2203" s="220" t="s">
        <v>356</v>
      </c>
      <c r="D2203" s="221">
        <v>8.18</v>
      </c>
    </row>
    <row r="2204" spans="1:4" ht="50.1" customHeight="1" x14ac:dyDescent="0.2">
      <c r="A2204" s="226">
        <v>95577</v>
      </c>
      <c r="B2204" s="223" t="s">
        <v>2466</v>
      </c>
      <c r="C2204" s="220" t="s">
        <v>356</v>
      </c>
      <c r="D2204" s="221">
        <v>6.78</v>
      </c>
    </row>
    <row r="2205" spans="1:4" ht="50.1" customHeight="1" x14ac:dyDescent="0.2">
      <c r="A2205" s="226">
        <v>95578</v>
      </c>
      <c r="B2205" s="223" t="s">
        <v>2467</v>
      </c>
      <c r="C2205" s="220" t="s">
        <v>356</v>
      </c>
      <c r="D2205" s="221">
        <v>6.16</v>
      </c>
    </row>
    <row r="2206" spans="1:4" ht="50.1" customHeight="1" x14ac:dyDescent="0.2">
      <c r="A2206" s="226">
        <v>95579</v>
      </c>
      <c r="B2206" s="223" t="s">
        <v>2468</v>
      </c>
      <c r="C2206" s="220" t="s">
        <v>356</v>
      </c>
      <c r="D2206" s="221">
        <v>5.85</v>
      </c>
    </row>
    <row r="2207" spans="1:4" ht="50.1" customHeight="1" x14ac:dyDescent="0.2">
      <c r="A2207" s="226">
        <v>95580</v>
      </c>
      <c r="B2207" s="223" t="s">
        <v>2469</v>
      </c>
      <c r="C2207" s="220" t="s">
        <v>356</v>
      </c>
      <c r="D2207" s="221">
        <v>5.48</v>
      </c>
    </row>
    <row r="2208" spans="1:4" ht="50.1" customHeight="1" x14ac:dyDescent="0.2">
      <c r="A2208" s="226">
        <v>95581</v>
      </c>
      <c r="B2208" s="223" t="s">
        <v>2470</v>
      </c>
      <c r="C2208" s="220" t="s">
        <v>356</v>
      </c>
      <c r="D2208" s="221">
        <v>6.02</v>
      </c>
    </row>
    <row r="2209" spans="1:4" ht="50.1" customHeight="1" x14ac:dyDescent="0.2">
      <c r="A2209" s="226">
        <v>95583</v>
      </c>
      <c r="B2209" s="223" t="s">
        <v>2471</v>
      </c>
      <c r="C2209" s="220" t="s">
        <v>356</v>
      </c>
      <c r="D2209" s="221">
        <v>10.52</v>
      </c>
    </row>
    <row r="2210" spans="1:4" ht="50.1" customHeight="1" x14ac:dyDescent="0.2">
      <c r="A2210" s="226">
        <v>95584</v>
      </c>
      <c r="B2210" s="223" t="s">
        <v>2472</v>
      </c>
      <c r="C2210" s="220" t="s">
        <v>356</v>
      </c>
      <c r="D2210" s="221">
        <v>8.6199999999999992</v>
      </c>
    </row>
    <row r="2211" spans="1:4" ht="50.1" customHeight="1" x14ac:dyDescent="0.2">
      <c r="A2211" s="226">
        <v>95585</v>
      </c>
      <c r="B2211" s="223" t="s">
        <v>2473</v>
      </c>
      <c r="C2211" s="220" t="s">
        <v>356</v>
      </c>
      <c r="D2211" s="221">
        <v>8.52</v>
      </c>
    </row>
    <row r="2212" spans="1:4" ht="50.1" customHeight="1" x14ac:dyDescent="0.2">
      <c r="A2212" s="226">
        <v>95586</v>
      </c>
      <c r="B2212" s="223" t="s">
        <v>2474</v>
      </c>
      <c r="C2212" s="220" t="s">
        <v>356</v>
      </c>
      <c r="D2212" s="221">
        <v>7.04</v>
      </c>
    </row>
    <row r="2213" spans="1:4" ht="50.1" customHeight="1" x14ac:dyDescent="0.2">
      <c r="A2213" s="226">
        <v>95587</v>
      </c>
      <c r="B2213" s="223" t="s">
        <v>2475</v>
      </c>
      <c r="C2213" s="220" t="s">
        <v>356</v>
      </c>
      <c r="D2213" s="221">
        <v>6.39</v>
      </c>
    </row>
    <row r="2214" spans="1:4" ht="50.1" customHeight="1" x14ac:dyDescent="0.2">
      <c r="A2214" s="226">
        <v>95588</v>
      </c>
      <c r="B2214" s="223" t="s">
        <v>2476</v>
      </c>
      <c r="C2214" s="220" t="s">
        <v>356</v>
      </c>
      <c r="D2214" s="221">
        <v>6.02</v>
      </c>
    </row>
    <row r="2215" spans="1:4" ht="50.1" customHeight="1" x14ac:dyDescent="0.2">
      <c r="A2215" s="226">
        <v>95589</v>
      </c>
      <c r="B2215" s="223" t="s">
        <v>2477</v>
      </c>
      <c r="C2215" s="220" t="s">
        <v>356</v>
      </c>
      <c r="D2215" s="221">
        <v>5.61</v>
      </c>
    </row>
    <row r="2216" spans="1:4" ht="50.1" customHeight="1" x14ac:dyDescent="0.2">
      <c r="A2216" s="226">
        <v>95590</v>
      </c>
      <c r="B2216" s="223" t="s">
        <v>2478</v>
      </c>
      <c r="C2216" s="220" t="s">
        <v>356</v>
      </c>
      <c r="D2216" s="221">
        <v>6.15</v>
      </c>
    </row>
    <row r="2217" spans="1:4" ht="50.1" customHeight="1" x14ac:dyDescent="0.2">
      <c r="A2217" s="226">
        <v>95592</v>
      </c>
      <c r="B2217" s="223" t="s">
        <v>2479</v>
      </c>
      <c r="C2217" s="220" t="s">
        <v>356</v>
      </c>
      <c r="D2217" s="221">
        <v>12.92</v>
      </c>
    </row>
    <row r="2218" spans="1:4" ht="50.1" customHeight="1" x14ac:dyDescent="0.2">
      <c r="A2218" s="226">
        <v>95593</v>
      </c>
      <c r="B2218" s="223" t="s">
        <v>2480</v>
      </c>
      <c r="C2218" s="220" t="s">
        <v>356</v>
      </c>
      <c r="D2218" s="221">
        <v>10.050000000000001</v>
      </c>
    </row>
    <row r="2219" spans="1:4" ht="50.1" customHeight="1" x14ac:dyDescent="0.2">
      <c r="A2219" s="226">
        <v>95943</v>
      </c>
      <c r="B2219" s="223" t="s">
        <v>2481</v>
      </c>
      <c r="C2219" s="220" t="s">
        <v>356</v>
      </c>
      <c r="D2219" s="221">
        <v>13.55</v>
      </c>
    </row>
    <row r="2220" spans="1:4" ht="50.1" customHeight="1" x14ac:dyDescent="0.2">
      <c r="A2220" s="226">
        <v>95944</v>
      </c>
      <c r="B2220" s="223" t="s">
        <v>2482</v>
      </c>
      <c r="C2220" s="220" t="s">
        <v>356</v>
      </c>
      <c r="D2220" s="221">
        <v>11.88</v>
      </c>
    </row>
    <row r="2221" spans="1:4" ht="50.1" customHeight="1" x14ac:dyDescent="0.2">
      <c r="A2221" s="226">
        <v>95945</v>
      </c>
      <c r="B2221" s="223" t="s">
        <v>2483</v>
      </c>
      <c r="C2221" s="220" t="s">
        <v>356</v>
      </c>
      <c r="D2221" s="221">
        <v>9.98</v>
      </c>
    </row>
    <row r="2222" spans="1:4" ht="50.1" customHeight="1" x14ac:dyDescent="0.2">
      <c r="A2222" s="226">
        <v>95946</v>
      </c>
      <c r="B2222" s="223" t="s">
        <v>2484</v>
      </c>
      <c r="C2222" s="220" t="s">
        <v>356</v>
      </c>
      <c r="D2222" s="221">
        <v>7.32</v>
      </c>
    </row>
    <row r="2223" spans="1:4" ht="50.1" customHeight="1" x14ac:dyDescent="0.2">
      <c r="A2223" s="226">
        <v>95947</v>
      </c>
      <c r="B2223" s="223" t="s">
        <v>2485</v>
      </c>
      <c r="C2223" s="220" t="s">
        <v>356</v>
      </c>
      <c r="D2223" s="221">
        <v>5.94</v>
      </c>
    </row>
    <row r="2224" spans="1:4" ht="50.1" customHeight="1" x14ac:dyDescent="0.2">
      <c r="A2224" s="226">
        <v>95948</v>
      </c>
      <c r="B2224" s="223" t="s">
        <v>2486</v>
      </c>
      <c r="C2224" s="220" t="s">
        <v>356</v>
      </c>
      <c r="D2224" s="221">
        <v>5.18</v>
      </c>
    </row>
    <row r="2225" spans="1:4" ht="50.1" customHeight="1" x14ac:dyDescent="0.2">
      <c r="A2225" s="226">
        <v>96544</v>
      </c>
      <c r="B2225" s="223" t="s">
        <v>2487</v>
      </c>
      <c r="C2225" s="220" t="s">
        <v>356</v>
      </c>
      <c r="D2225" s="221">
        <v>9.56</v>
      </c>
    </row>
    <row r="2226" spans="1:4" ht="50.1" customHeight="1" x14ac:dyDescent="0.2">
      <c r="A2226" s="226">
        <v>96545</v>
      </c>
      <c r="B2226" s="223" t="s">
        <v>2488</v>
      </c>
      <c r="C2226" s="220" t="s">
        <v>356</v>
      </c>
      <c r="D2226" s="221">
        <v>9.18</v>
      </c>
    </row>
    <row r="2227" spans="1:4" ht="50.1" customHeight="1" x14ac:dyDescent="0.2">
      <c r="A2227" s="226">
        <v>96546</v>
      </c>
      <c r="B2227" s="223" t="s">
        <v>2489</v>
      </c>
      <c r="C2227" s="220" t="s">
        <v>356</v>
      </c>
      <c r="D2227" s="221">
        <v>7.5</v>
      </c>
    </row>
    <row r="2228" spans="1:4" ht="50.1" customHeight="1" x14ac:dyDescent="0.2">
      <c r="A2228" s="226">
        <v>96547</v>
      </c>
      <c r="B2228" s="223" t="s">
        <v>2490</v>
      </c>
      <c r="C2228" s="220" t="s">
        <v>356</v>
      </c>
      <c r="D2228" s="221">
        <v>6.66</v>
      </c>
    </row>
    <row r="2229" spans="1:4" ht="50.1" customHeight="1" x14ac:dyDescent="0.2">
      <c r="A2229" s="226">
        <v>96548</v>
      </c>
      <c r="B2229" s="223" t="s">
        <v>2491</v>
      </c>
      <c r="C2229" s="220" t="s">
        <v>356</v>
      </c>
      <c r="D2229" s="221">
        <v>6.17</v>
      </c>
    </row>
    <row r="2230" spans="1:4" ht="50.1" customHeight="1" x14ac:dyDescent="0.2">
      <c r="A2230" s="226">
        <v>96549</v>
      </c>
      <c r="B2230" s="223" t="s">
        <v>2492</v>
      </c>
      <c r="C2230" s="220" t="s">
        <v>356</v>
      </c>
      <c r="D2230" s="221">
        <v>5.64</v>
      </c>
    </row>
    <row r="2231" spans="1:4" ht="50.1" customHeight="1" x14ac:dyDescent="0.2">
      <c r="A2231" s="226">
        <v>96550</v>
      </c>
      <c r="B2231" s="223" t="s">
        <v>2493</v>
      </c>
      <c r="C2231" s="220" t="s">
        <v>356</v>
      </c>
      <c r="D2231" s="221">
        <v>6.11</v>
      </c>
    </row>
    <row r="2232" spans="1:4" ht="50.1" customHeight="1" x14ac:dyDescent="0.2">
      <c r="A2232" s="226">
        <v>40780</v>
      </c>
      <c r="B2232" s="223" t="s">
        <v>2494</v>
      </c>
      <c r="C2232" s="220" t="s">
        <v>433</v>
      </c>
      <c r="D2232" s="221">
        <v>8.23</v>
      </c>
    </row>
    <row r="2233" spans="1:4" ht="50.1" customHeight="1" x14ac:dyDescent="0.2">
      <c r="A2233" s="226" t="s">
        <v>2495</v>
      </c>
      <c r="B2233" s="223" t="s">
        <v>2496</v>
      </c>
      <c r="C2233" s="220" t="s">
        <v>1498</v>
      </c>
      <c r="D2233" s="221">
        <v>89.37</v>
      </c>
    </row>
    <row r="2234" spans="1:4" ht="50.1" customHeight="1" x14ac:dyDescent="0.2">
      <c r="A2234" s="226">
        <v>89993</v>
      </c>
      <c r="B2234" s="223" t="s">
        <v>2497</v>
      </c>
      <c r="C2234" s="220" t="s">
        <v>1498</v>
      </c>
      <c r="D2234" s="221">
        <v>608.16</v>
      </c>
    </row>
    <row r="2235" spans="1:4" ht="50.1" customHeight="1" x14ac:dyDescent="0.2">
      <c r="A2235" s="226">
        <v>89994</v>
      </c>
      <c r="B2235" s="223" t="s">
        <v>2498</v>
      </c>
      <c r="C2235" s="220" t="s">
        <v>1498</v>
      </c>
      <c r="D2235" s="221">
        <v>517.4</v>
      </c>
    </row>
    <row r="2236" spans="1:4" ht="50.1" customHeight="1" x14ac:dyDescent="0.2">
      <c r="A2236" s="226">
        <v>89995</v>
      </c>
      <c r="B2236" s="223" t="s">
        <v>2499</v>
      </c>
      <c r="C2236" s="220" t="s">
        <v>1498</v>
      </c>
      <c r="D2236" s="221">
        <v>584.95000000000005</v>
      </c>
    </row>
    <row r="2237" spans="1:4" ht="50.1" customHeight="1" x14ac:dyDescent="0.2">
      <c r="A2237" s="226">
        <v>90278</v>
      </c>
      <c r="B2237" s="223" t="s">
        <v>2500</v>
      </c>
      <c r="C2237" s="220" t="s">
        <v>1498</v>
      </c>
      <c r="D2237" s="221">
        <v>312.33999999999997</v>
      </c>
    </row>
    <row r="2238" spans="1:4" ht="50.1" customHeight="1" x14ac:dyDescent="0.2">
      <c r="A2238" s="226">
        <v>90279</v>
      </c>
      <c r="B2238" s="223" t="s">
        <v>2501</v>
      </c>
      <c r="C2238" s="220" t="s">
        <v>1498</v>
      </c>
      <c r="D2238" s="221">
        <v>324.12</v>
      </c>
    </row>
    <row r="2239" spans="1:4" ht="50.1" customHeight="1" x14ac:dyDescent="0.2">
      <c r="A2239" s="226">
        <v>90280</v>
      </c>
      <c r="B2239" s="223" t="s">
        <v>2502</v>
      </c>
      <c r="C2239" s="220" t="s">
        <v>1498</v>
      </c>
      <c r="D2239" s="221">
        <v>356.53</v>
      </c>
    </row>
    <row r="2240" spans="1:4" ht="50.1" customHeight="1" x14ac:dyDescent="0.2">
      <c r="A2240" s="226">
        <v>90281</v>
      </c>
      <c r="B2240" s="223" t="s">
        <v>2503</v>
      </c>
      <c r="C2240" s="220" t="s">
        <v>1498</v>
      </c>
      <c r="D2240" s="221">
        <v>395.29</v>
      </c>
    </row>
    <row r="2241" spans="1:4" ht="50.1" customHeight="1" x14ac:dyDescent="0.2">
      <c r="A2241" s="226">
        <v>90282</v>
      </c>
      <c r="B2241" s="223" t="s">
        <v>2504</v>
      </c>
      <c r="C2241" s="220" t="s">
        <v>1498</v>
      </c>
      <c r="D2241" s="221">
        <v>321.95</v>
      </c>
    </row>
    <row r="2242" spans="1:4" ht="50.1" customHeight="1" x14ac:dyDescent="0.2">
      <c r="A2242" s="226">
        <v>90283</v>
      </c>
      <c r="B2242" s="223" t="s">
        <v>2505</v>
      </c>
      <c r="C2242" s="220" t="s">
        <v>1498</v>
      </c>
      <c r="D2242" s="221">
        <v>335.65</v>
      </c>
    </row>
    <row r="2243" spans="1:4" ht="50.1" customHeight="1" x14ac:dyDescent="0.2">
      <c r="A2243" s="226">
        <v>90284</v>
      </c>
      <c r="B2243" s="223" t="s">
        <v>2506</v>
      </c>
      <c r="C2243" s="220" t="s">
        <v>1498</v>
      </c>
      <c r="D2243" s="221">
        <v>368.34</v>
      </c>
    </row>
    <row r="2244" spans="1:4" ht="50.1" customHeight="1" x14ac:dyDescent="0.2">
      <c r="A2244" s="226">
        <v>90285</v>
      </c>
      <c r="B2244" s="223" t="s">
        <v>2507</v>
      </c>
      <c r="C2244" s="220" t="s">
        <v>1498</v>
      </c>
      <c r="D2244" s="221">
        <v>411</v>
      </c>
    </row>
    <row r="2245" spans="1:4" ht="50.1" customHeight="1" x14ac:dyDescent="0.2">
      <c r="A2245" s="226">
        <v>90853</v>
      </c>
      <c r="B2245" s="223" t="s">
        <v>2508</v>
      </c>
      <c r="C2245" s="220" t="s">
        <v>1498</v>
      </c>
      <c r="D2245" s="221">
        <v>329.44</v>
      </c>
    </row>
    <row r="2246" spans="1:4" ht="50.1" customHeight="1" x14ac:dyDescent="0.2">
      <c r="A2246" s="226">
        <v>90854</v>
      </c>
      <c r="B2246" s="223" t="s">
        <v>2509</v>
      </c>
      <c r="C2246" s="220" t="s">
        <v>1498</v>
      </c>
      <c r="D2246" s="221">
        <v>319.20999999999998</v>
      </c>
    </row>
    <row r="2247" spans="1:4" ht="50.1" customHeight="1" x14ac:dyDescent="0.2">
      <c r="A2247" s="226">
        <v>90855</v>
      </c>
      <c r="B2247" s="223" t="s">
        <v>2510</v>
      </c>
      <c r="C2247" s="220" t="s">
        <v>1498</v>
      </c>
      <c r="D2247" s="221">
        <v>350.63</v>
      </c>
    </row>
    <row r="2248" spans="1:4" ht="50.1" customHeight="1" x14ac:dyDescent="0.2">
      <c r="A2248" s="226">
        <v>90856</v>
      </c>
      <c r="B2248" s="223" t="s">
        <v>2511</v>
      </c>
      <c r="C2248" s="220" t="s">
        <v>1498</v>
      </c>
      <c r="D2248" s="221">
        <v>332.53</v>
      </c>
    </row>
    <row r="2249" spans="1:4" ht="50.1" customHeight="1" x14ac:dyDescent="0.2">
      <c r="A2249" s="226">
        <v>90857</v>
      </c>
      <c r="B2249" s="223" t="s">
        <v>2512</v>
      </c>
      <c r="C2249" s="220" t="s">
        <v>1498</v>
      </c>
      <c r="D2249" s="221">
        <v>321.26</v>
      </c>
    </row>
    <row r="2250" spans="1:4" ht="50.1" customHeight="1" x14ac:dyDescent="0.2">
      <c r="A2250" s="226">
        <v>90858</v>
      </c>
      <c r="B2250" s="223" t="s">
        <v>2513</v>
      </c>
      <c r="C2250" s="220" t="s">
        <v>1498</v>
      </c>
      <c r="D2250" s="221">
        <v>364.85</v>
      </c>
    </row>
    <row r="2251" spans="1:4" ht="50.1" customHeight="1" x14ac:dyDescent="0.2">
      <c r="A2251" s="226">
        <v>90859</v>
      </c>
      <c r="B2251" s="223" t="s">
        <v>2514</v>
      </c>
      <c r="C2251" s="220" t="s">
        <v>1498</v>
      </c>
      <c r="D2251" s="221">
        <v>313.19</v>
      </c>
    </row>
    <row r="2252" spans="1:4" ht="50.1" customHeight="1" x14ac:dyDescent="0.2">
      <c r="A2252" s="226">
        <v>90860</v>
      </c>
      <c r="B2252" s="223" t="s">
        <v>2515</v>
      </c>
      <c r="C2252" s="220" t="s">
        <v>1498</v>
      </c>
      <c r="D2252" s="221">
        <v>317.5</v>
      </c>
    </row>
    <row r="2253" spans="1:4" ht="50.1" customHeight="1" x14ac:dyDescent="0.2">
      <c r="A2253" s="226">
        <v>90861</v>
      </c>
      <c r="B2253" s="223" t="s">
        <v>2516</v>
      </c>
      <c r="C2253" s="220" t="s">
        <v>1498</v>
      </c>
      <c r="D2253" s="221">
        <v>324.35000000000002</v>
      </c>
    </row>
    <row r="2254" spans="1:4" ht="50.1" customHeight="1" x14ac:dyDescent="0.2">
      <c r="A2254" s="226">
        <v>90862</v>
      </c>
      <c r="B2254" s="223" t="s">
        <v>2517</v>
      </c>
      <c r="C2254" s="220" t="s">
        <v>1498</v>
      </c>
      <c r="D2254" s="221">
        <v>293.95</v>
      </c>
    </row>
    <row r="2255" spans="1:4" ht="50.1" customHeight="1" x14ac:dyDescent="0.2">
      <c r="A2255" s="226">
        <v>92718</v>
      </c>
      <c r="B2255" s="223" t="s">
        <v>2518</v>
      </c>
      <c r="C2255" s="220" t="s">
        <v>1498</v>
      </c>
      <c r="D2255" s="221">
        <v>397.14</v>
      </c>
    </row>
    <row r="2256" spans="1:4" ht="50.1" customHeight="1" x14ac:dyDescent="0.2">
      <c r="A2256" s="226">
        <v>92719</v>
      </c>
      <c r="B2256" s="223" t="s">
        <v>2519</v>
      </c>
      <c r="C2256" s="220" t="s">
        <v>1498</v>
      </c>
      <c r="D2256" s="221">
        <v>284.24</v>
      </c>
    </row>
    <row r="2257" spans="1:4" ht="50.1" customHeight="1" x14ac:dyDescent="0.2">
      <c r="A2257" s="226">
        <v>92720</v>
      </c>
      <c r="B2257" s="223" t="s">
        <v>2520</v>
      </c>
      <c r="C2257" s="220" t="s">
        <v>1498</v>
      </c>
      <c r="D2257" s="221">
        <v>323.55</v>
      </c>
    </row>
    <row r="2258" spans="1:4" ht="50.1" customHeight="1" x14ac:dyDescent="0.2">
      <c r="A2258" s="226">
        <v>92721</v>
      </c>
      <c r="B2258" s="223" t="s">
        <v>2521</v>
      </c>
      <c r="C2258" s="220" t="s">
        <v>1498</v>
      </c>
      <c r="D2258" s="221">
        <v>277.33999999999997</v>
      </c>
    </row>
    <row r="2259" spans="1:4" ht="50.1" customHeight="1" x14ac:dyDescent="0.2">
      <c r="A2259" s="226">
        <v>92722</v>
      </c>
      <c r="B2259" s="223" t="s">
        <v>2522</v>
      </c>
      <c r="C2259" s="220" t="s">
        <v>1498</v>
      </c>
      <c r="D2259" s="221">
        <v>320.69</v>
      </c>
    </row>
    <row r="2260" spans="1:4" ht="50.1" customHeight="1" x14ac:dyDescent="0.2">
      <c r="A2260" s="226">
        <v>92723</v>
      </c>
      <c r="B2260" s="223" t="s">
        <v>2523</v>
      </c>
      <c r="C2260" s="220" t="s">
        <v>1498</v>
      </c>
      <c r="D2260" s="221">
        <v>312.14999999999998</v>
      </c>
    </row>
    <row r="2261" spans="1:4" ht="50.1" customHeight="1" x14ac:dyDescent="0.2">
      <c r="A2261" s="226">
        <v>92724</v>
      </c>
      <c r="B2261" s="223" t="s">
        <v>2524</v>
      </c>
      <c r="C2261" s="220" t="s">
        <v>1498</v>
      </c>
      <c r="D2261" s="221">
        <v>309.63</v>
      </c>
    </row>
    <row r="2262" spans="1:4" ht="50.1" customHeight="1" x14ac:dyDescent="0.2">
      <c r="A2262" s="226">
        <v>92725</v>
      </c>
      <c r="B2262" s="223" t="s">
        <v>2525</v>
      </c>
      <c r="C2262" s="220" t="s">
        <v>1498</v>
      </c>
      <c r="D2262" s="221">
        <v>308.57</v>
      </c>
    </row>
    <row r="2263" spans="1:4" ht="50.1" customHeight="1" x14ac:dyDescent="0.2">
      <c r="A2263" s="226">
        <v>92726</v>
      </c>
      <c r="B2263" s="223" t="s">
        <v>2526</v>
      </c>
      <c r="C2263" s="220" t="s">
        <v>1498</v>
      </c>
      <c r="D2263" s="221">
        <v>306.77</v>
      </c>
    </row>
    <row r="2264" spans="1:4" ht="50.1" customHeight="1" x14ac:dyDescent="0.2">
      <c r="A2264" s="226">
        <v>92727</v>
      </c>
      <c r="B2264" s="223" t="s">
        <v>2527</v>
      </c>
      <c r="C2264" s="220" t="s">
        <v>1498</v>
      </c>
      <c r="D2264" s="221">
        <v>345.59</v>
      </c>
    </row>
    <row r="2265" spans="1:4" ht="50.1" customHeight="1" x14ac:dyDescent="0.2">
      <c r="A2265" s="226">
        <v>92728</v>
      </c>
      <c r="B2265" s="223" t="s">
        <v>2528</v>
      </c>
      <c r="C2265" s="220" t="s">
        <v>1498</v>
      </c>
      <c r="D2265" s="221">
        <v>327.66000000000003</v>
      </c>
    </row>
    <row r="2266" spans="1:4" ht="50.1" customHeight="1" x14ac:dyDescent="0.2">
      <c r="A2266" s="226">
        <v>92729</v>
      </c>
      <c r="B2266" s="223" t="s">
        <v>2529</v>
      </c>
      <c r="C2266" s="220" t="s">
        <v>1498</v>
      </c>
      <c r="D2266" s="221">
        <v>320.07</v>
      </c>
    </row>
    <row r="2267" spans="1:4" ht="50.1" customHeight="1" x14ac:dyDescent="0.2">
      <c r="A2267" s="226">
        <v>92730</v>
      </c>
      <c r="B2267" s="223" t="s">
        <v>2530</v>
      </c>
      <c r="C2267" s="220" t="s">
        <v>1498</v>
      </c>
      <c r="D2267" s="221">
        <v>307.41000000000003</v>
      </c>
    </row>
    <row r="2268" spans="1:4" ht="50.1" customHeight="1" x14ac:dyDescent="0.2">
      <c r="A2268" s="226">
        <v>92731</v>
      </c>
      <c r="B2268" s="223" t="s">
        <v>2531</v>
      </c>
      <c r="C2268" s="220" t="s">
        <v>1498</v>
      </c>
      <c r="D2268" s="221">
        <v>322</v>
      </c>
    </row>
    <row r="2269" spans="1:4" ht="50.1" customHeight="1" x14ac:dyDescent="0.2">
      <c r="A2269" s="226">
        <v>92732</v>
      </c>
      <c r="B2269" s="223" t="s">
        <v>2532</v>
      </c>
      <c r="C2269" s="220" t="s">
        <v>1498</v>
      </c>
      <c r="D2269" s="221">
        <v>309.72000000000003</v>
      </c>
    </row>
    <row r="2270" spans="1:4" ht="50.1" customHeight="1" x14ac:dyDescent="0.2">
      <c r="A2270" s="226">
        <v>92733</v>
      </c>
      <c r="B2270" s="223" t="s">
        <v>2533</v>
      </c>
      <c r="C2270" s="220" t="s">
        <v>1498</v>
      </c>
      <c r="D2270" s="221">
        <v>304.48</v>
      </c>
    </row>
    <row r="2271" spans="1:4" ht="50.1" customHeight="1" x14ac:dyDescent="0.2">
      <c r="A2271" s="226">
        <v>92734</v>
      </c>
      <c r="B2271" s="223" t="s">
        <v>2534</v>
      </c>
      <c r="C2271" s="220" t="s">
        <v>1498</v>
      </c>
      <c r="D2271" s="221">
        <v>295.83999999999997</v>
      </c>
    </row>
    <row r="2272" spans="1:4" ht="50.1" customHeight="1" x14ac:dyDescent="0.2">
      <c r="A2272" s="226">
        <v>92735</v>
      </c>
      <c r="B2272" s="223" t="s">
        <v>2535</v>
      </c>
      <c r="C2272" s="220" t="s">
        <v>1498</v>
      </c>
      <c r="D2272" s="221">
        <v>301.49</v>
      </c>
    </row>
    <row r="2273" spans="1:4" ht="50.1" customHeight="1" x14ac:dyDescent="0.2">
      <c r="A2273" s="226">
        <v>92736</v>
      </c>
      <c r="B2273" s="223" t="s">
        <v>2536</v>
      </c>
      <c r="C2273" s="220" t="s">
        <v>1498</v>
      </c>
      <c r="D2273" s="221">
        <v>291.99</v>
      </c>
    </row>
    <row r="2274" spans="1:4" ht="50.1" customHeight="1" x14ac:dyDescent="0.2">
      <c r="A2274" s="226">
        <v>92739</v>
      </c>
      <c r="B2274" s="223" t="s">
        <v>2537</v>
      </c>
      <c r="C2274" s="220" t="s">
        <v>1498</v>
      </c>
      <c r="D2274" s="221">
        <v>278.25</v>
      </c>
    </row>
    <row r="2275" spans="1:4" ht="50.1" customHeight="1" x14ac:dyDescent="0.2">
      <c r="A2275" s="226">
        <v>92740</v>
      </c>
      <c r="B2275" s="223" t="s">
        <v>2538</v>
      </c>
      <c r="C2275" s="220" t="s">
        <v>1498</v>
      </c>
      <c r="D2275" s="221">
        <v>273.54000000000002</v>
      </c>
    </row>
    <row r="2276" spans="1:4" ht="50.1" customHeight="1" x14ac:dyDescent="0.2">
      <c r="A2276" s="226">
        <v>92741</v>
      </c>
      <c r="B2276" s="223" t="s">
        <v>2539</v>
      </c>
      <c r="C2276" s="220" t="s">
        <v>1498</v>
      </c>
      <c r="D2276" s="221">
        <v>444.38</v>
      </c>
    </row>
    <row r="2277" spans="1:4" ht="50.1" customHeight="1" x14ac:dyDescent="0.2">
      <c r="A2277" s="226">
        <v>92742</v>
      </c>
      <c r="B2277" s="223" t="s">
        <v>2540</v>
      </c>
      <c r="C2277" s="220" t="s">
        <v>1498</v>
      </c>
      <c r="D2277" s="221">
        <v>624.26</v>
      </c>
    </row>
    <row r="2278" spans="1:4" ht="50.1" customHeight="1" x14ac:dyDescent="0.2">
      <c r="A2278" s="226">
        <v>92873</v>
      </c>
      <c r="B2278" s="223" t="s">
        <v>2541</v>
      </c>
      <c r="C2278" s="220" t="s">
        <v>1498</v>
      </c>
      <c r="D2278" s="221">
        <v>139.58000000000001</v>
      </c>
    </row>
    <row r="2279" spans="1:4" ht="50.1" customHeight="1" x14ac:dyDescent="0.2">
      <c r="A2279" s="226">
        <v>92874</v>
      </c>
      <c r="B2279" s="223" t="s">
        <v>2542</v>
      </c>
      <c r="C2279" s="220" t="s">
        <v>1498</v>
      </c>
      <c r="D2279" s="221">
        <v>22.98</v>
      </c>
    </row>
    <row r="2280" spans="1:4" ht="50.1" customHeight="1" x14ac:dyDescent="0.2">
      <c r="A2280" s="226">
        <v>94962</v>
      </c>
      <c r="B2280" s="223" t="s">
        <v>2543</v>
      </c>
      <c r="C2280" s="220" t="s">
        <v>1498</v>
      </c>
      <c r="D2280" s="221">
        <v>263.38</v>
      </c>
    </row>
    <row r="2281" spans="1:4" ht="50.1" customHeight="1" x14ac:dyDescent="0.2">
      <c r="A2281" s="226">
        <v>94963</v>
      </c>
      <c r="B2281" s="223" t="s">
        <v>2544</v>
      </c>
      <c r="C2281" s="220" t="s">
        <v>1498</v>
      </c>
      <c r="D2281" s="221">
        <v>285.33</v>
      </c>
    </row>
    <row r="2282" spans="1:4" ht="50.1" customHeight="1" x14ac:dyDescent="0.2">
      <c r="A2282" s="226">
        <v>94964</v>
      </c>
      <c r="B2282" s="223" t="s">
        <v>2545</v>
      </c>
      <c r="C2282" s="220" t="s">
        <v>1498</v>
      </c>
      <c r="D2282" s="221">
        <v>310.36</v>
      </c>
    </row>
    <row r="2283" spans="1:4" ht="50.1" customHeight="1" x14ac:dyDescent="0.2">
      <c r="A2283" s="226">
        <v>94965</v>
      </c>
      <c r="B2283" s="223" t="s">
        <v>2546</v>
      </c>
      <c r="C2283" s="220" t="s">
        <v>1498</v>
      </c>
      <c r="D2283" s="221">
        <v>320.14</v>
      </c>
    </row>
    <row r="2284" spans="1:4" ht="50.1" customHeight="1" x14ac:dyDescent="0.2">
      <c r="A2284" s="226">
        <v>94966</v>
      </c>
      <c r="B2284" s="223" t="s">
        <v>2547</v>
      </c>
      <c r="C2284" s="220" t="s">
        <v>1498</v>
      </c>
      <c r="D2284" s="221">
        <v>329.98</v>
      </c>
    </row>
    <row r="2285" spans="1:4" ht="50.1" customHeight="1" x14ac:dyDescent="0.2">
      <c r="A2285" s="226">
        <v>94967</v>
      </c>
      <c r="B2285" s="223" t="s">
        <v>2548</v>
      </c>
      <c r="C2285" s="220" t="s">
        <v>1498</v>
      </c>
      <c r="D2285" s="221">
        <v>372.45</v>
      </c>
    </row>
    <row r="2286" spans="1:4" ht="50.1" customHeight="1" x14ac:dyDescent="0.2">
      <c r="A2286" s="226">
        <v>94968</v>
      </c>
      <c r="B2286" s="223" t="s">
        <v>2549</v>
      </c>
      <c r="C2286" s="220" t="s">
        <v>1498</v>
      </c>
      <c r="D2286" s="221">
        <v>256.8</v>
      </c>
    </row>
    <row r="2287" spans="1:4" ht="50.1" customHeight="1" x14ac:dyDescent="0.2">
      <c r="A2287" s="226">
        <v>94969</v>
      </c>
      <c r="B2287" s="223" t="s">
        <v>2550</v>
      </c>
      <c r="C2287" s="220" t="s">
        <v>1498</v>
      </c>
      <c r="D2287" s="221">
        <v>279.55</v>
      </c>
    </row>
    <row r="2288" spans="1:4" ht="50.1" customHeight="1" x14ac:dyDescent="0.2">
      <c r="A2288" s="226">
        <v>94970</v>
      </c>
      <c r="B2288" s="223" t="s">
        <v>2551</v>
      </c>
      <c r="C2288" s="220" t="s">
        <v>1498</v>
      </c>
      <c r="D2288" s="221">
        <v>299.83</v>
      </c>
    </row>
    <row r="2289" spans="1:4" ht="50.1" customHeight="1" x14ac:dyDescent="0.2">
      <c r="A2289" s="226">
        <v>94971</v>
      </c>
      <c r="B2289" s="223" t="s">
        <v>2552</v>
      </c>
      <c r="C2289" s="220" t="s">
        <v>1498</v>
      </c>
      <c r="D2289" s="221">
        <v>314.27</v>
      </c>
    </row>
    <row r="2290" spans="1:4" ht="50.1" customHeight="1" x14ac:dyDescent="0.2">
      <c r="A2290" s="226">
        <v>94972</v>
      </c>
      <c r="B2290" s="223" t="s">
        <v>2553</v>
      </c>
      <c r="C2290" s="220" t="s">
        <v>1498</v>
      </c>
      <c r="D2290" s="221">
        <v>326.07</v>
      </c>
    </row>
    <row r="2291" spans="1:4" ht="50.1" customHeight="1" x14ac:dyDescent="0.2">
      <c r="A2291" s="226">
        <v>94973</v>
      </c>
      <c r="B2291" s="223" t="s">
        <v>2554</v>
      </c>
      <c r="C2291" s="220" t="s">
        <v>1498</v>
      </c>
      <c r="D2291" s="221">
        <v>365.05</v>
      </c>
    </row>
    <row r="2292" spans="1:4" ht="50.1" customHeight="1" x14ac:dyDescent="0.2">
      <c r="A2292" s="226">
        <v>94974</v>
      </c>
      <c r="B2292" s="223" t="s">
        <v>2555</v>
      </c>
      <c r="C2292" s="220" t="s">
        <v>1498</v>
      </c>
      <c r="D2292" s="221">
        <v>338.49</v>
      </c>
    </row>
    <row r="2293" spans="1:4" ht="50.1" customHeight="1" x14ac:dyDescent="0.2">
      <c r="A2293" s="226">
        <v>94975</v>
      </c>
      <c r="B2293" s="223" t="s">
        <v>2556</v>
      </c>
      <c r="C2293" s="220" t="s">
        <v>1498</v>
      </c>
      <c r="D2293" s="221">
        <v>359.33</v>
      </c>
    </row>
    <row r="2294" spans="1:4" ht="50.1" customHeight="1" x14ac:dyDescent="0.2">
      <c r="A2294" s="226">
        <v>96555</v>
      </c>
      <c r="B2294" s="223" t="s">
        <v>2557</v>
      </c>
      <c r="C2294" s="220" t="s">
        <v>1498</v>
      </c>
      <c r="D2294" s="221">
        <v>450.13</v>
      </c>
    </row>
    <row r="2295" spans="1:4" ht="50.1" customHeight="1" x14ac:dyDescent="0.2">
      <c r="A2295" s="226">
        <v>96556</v>
      </c>
      <c r="B2295" s="223" t="s">
        <v>2558</v>
      </c>
      <c r="C2295" s="220" t="s">
        <v>1498</v>
      </c>
      <c r="D2295" s="221">
        <v>505.74</v>
      </c>
    </row>
    <row r="2296" spans="1:4" ht="50.1" customHeight="1" x14ac:dyDescent="0.2">
      <c r="A2296" s="226">
        <v>96557</v>
      </c>
      <c r="B2296" s="223" t="s">
        <v>2559</v>
      </c>
      <c r="C2296" s="220" t="s">
        <v>1498</v>
      </c>
      <c r="D2296" s="221">
        <v>337.67</v>
      </c>
    </row>
    <row r="2297" spans="1:4" ht="50.1" customHeight="1" x14ac:dyDescent="0.2">
      <c r="A2297" s="226">
        <v>96558</v>
      </c>
      <c r="B2297" s="223" t="s">
        <v>2560</v>
      </c>
      <c r="C2297" s="220" t="s">
        <v>1498</v>
      </c>
      <c r="D2297" s="221">
        <v>342.62</v>
      </c>
    </row>
    <row r="2298" spans="1:4" ht="50.1" customHeight="1" x14ac:dyDescent="0.2">
      <c r="A2298" s="226" t="s">
        <v>2561</v>
      </c>
      <c r="B2298" s="223" t="s">
        <v>2562</v>
      </c>
      <c r="C2298" s="220" t="s">
        <v>433</v>
      </c>
      <c r="D2298" s="221">
        <v>71.66</v>
      </c>
    </row>
    <row r="2299" spans="1:4" ht="50.1" customHeight="1" x14ac:dyDescent="0.2">
      <c r="A2299" s="226" t="s">
        <v>2563</v>
      </c>
      <c r="B2299" s="223" t="s">
        <v>2564</v>
      </c>
      <c r="C2299" s="220" t="s">
        <v>433</v>
      </c>
      <c r="D2299" s="221">
        <v>79.069999999999993</v>
      </c>
    </row>
    <row r="2300" spans="1:4" ht="50.1" customHeight="1" x14ac:dyDescent="0.2">
      <c r="A2300" s="226" t="s">
        <v>2565</v>
      </c>
      <c r="B2300" s="223" t="s">
        <v>2566</v>
      </c>
      <c r="C2300" s="220" t="s">
        <v>433</v>
      </c>
      <c r="D2300" s="221">
        <v>93.98</v>
      </c>
    </row>
    <row r="2301" spans="1:4" ht="50.1" customHeight="1" x14ac:dyDescent="0.2">
      <c r="A2301" s="226" t="s">
        <v>2567</v>
      </c>
      <c r="B2301" s="223" t="s">
        <v>2568</v>
      </c>
      <c r="C2301" s="220" t="s">
        <v>433</v>
      </c>
      <c r="D2301" s="221">
        <v>107.69</v>
      </c>
    </row>
    <row r="2302" spans="1:4" ht="50.1" customHeight="1" x14ac:dyDescent="0.2">
      <c r="A2302" s="226" t="s">
        <v>2569</v>
      </c>
      <c r="B2302" s="223" t="s">
        <v>2570</v>
      </c>
      <c r="C2302" s="220" t="s">
        <v>433</v>
      </c>
      <c r="D2302" s="221">
        <v>62.75</v>
      </c>
    </row>
    <row r="2303" spans="1:4" ht="50.1" customHeight="1" x14ac:dyDescent="0.2">
      <c r="A2303" s="226" t="s">
        <v>2571</v>
      </c>
      <c r="B2303" s="223" t="s">
        <v>2572</v>
      </c>
      <c r="C2303" s="220" t="s">
        <v>433</v>
      </c>
      <c r="D2303" s="221">
        <v>69.08</v>
      </c>
    </row>
    <row r="2304" spans="1:4" ht="50.1" customHeight="1" x14ac:dyDescent="0.2">
      <c r="A2304" s="226" t="s">
        <v>2573</v>
      </c>
      <c r="B2304" s="223" t="s">
        <v>2574</v>
      </c>
      <c r="C2304" s="220" t="s">
        <v>1498</v>
      </c>
      <c r="D2304" s="221">
        <v>110.69</v>
      </c>
    </row>
    <row r="2305" spans="1:4" ht="50.1" customHeight="1" x14ac:dyDescent="0.2">
      <c r="A2305" s="226" t="s">
        <v>2575</v>
      </c>
      <c r="B2305" s="223" t="s">
        <v>2576</v>
      </c>
      <c r="C2305" s="220" t="s">
        <v>1498</v>
      </c>
      <c r="D2305" s="221">
        <v>140.06</v>
      </c>
    </row>
    <row r="2306" spans="1:4" ht="50.1" customHeight="1" x14ac:dyDescent="0.2">
      <c r="A2306" s="226" t="s">
        <v>2577</v>
      </c>
      <c r="B2306" s="223" t="s">
        <v>2578</v>
      </c>
      <c r="C2306" s="220" t="s">
        <v>433</v>
      </c>
      <c r="D2306" s="221">
        <v>28.93</v>
      </c>
    </row>
    <row r="2307" spans="1:4" ht="50.1" customHeight="1" x14ac:dyDescent="0.2">
      <c r="A2307" s="226">
        <v>83518</v>
      </c>
      <c r="B2307" s="223" t="s">
        <v>2579</v>
      </c>
      <c r="C2307" s="220" t="s">
        <v>1498</v>
      </c>
      <c r="D2307" s="221">
        <v>300.39</v>
      </c>
    </row>
    <row r="2308" spans="1:4" ht="50.1" customHeight="1" x14ac:dyDescent="0.2">
      <c r="A2308" s="226">
        <v>95467</v>
      </c>
      <c r="B2308" s="223" t="s">
        <v>2580</v>
      </c>
      <c r="C2308" s="220" t="s">
        <v>1498</v>
      </c>
      <c r="D2308" s="221">
        <v>380.03</v>
      </c>
    </row>
    <row r="2309" spans="1:4" ht="50.1" customHeight="1" x14ac:dyDescent="0.2">
      <c r="A2309" s="226">
        <v>68328</v>
      </c>
      <c r="B2309" s="223" t="s">
        <v>2581</v>
      </c>
      <c r="C2309" s="220" t="s">
        <v>433</v>
      </c>
      <c r="D2309" s="221">
        <v>11.59</v>
      </c>
    </row>
    <row r="2310" spans="1:4" ht="50.1" customHeight="1" x14ac:dyDescent="0.2">
      <c r="A2310" s="226" t="s">
        <v>2582</v>
      </c>
      <c r="B2310" s="223" t="s">
        <v>2583</v>
      </c>
      <c r="C2310" s="220" t="s">
        <v>125</v>
      </c>
      <c r="D2310" s="221">
        <v>170.4</v>
      </c>
    </row>
    <row r="2311" spans="1:4" ht="50.1" customHeight="1" x14ac:dyDescent="0.2">
      <c r="A2311" s="226">
        <v>79471</v>
      </c>
      <c r="B2311" s="223" t="s">
        <v>2584</v>
      </c>
      <c r="C2311" s="220" t="s">
        <v>356</v>
      </c>
      <c r="D2311" s="221">
        <v>66.27</v>
      </c>
    </row>
    <row r="2312" spans="1:4" ht="50.1" customHeight="1" x14ac:dyDescent="0.2">
      <c r="A2312" s="226">
        <v>98576</v>
      </c>
      <c r="B2312" s="223" t="s">
        <v>2585</v>
      </c>
      <c r="C2312" s="220" t="s">
        <v>125</v>
      </c>
      <c r="D2312" s="221">
        <v>14.97</v>
      </c>
    </row>
    <row r="2313" spans="1:4" ht="50.1" customHeight="1" x14ac:dyDescent="0.2">
      <c r="A2313" s="226">
        <v>93182</v>
      </c>
      <c r="B2313" s="223" t="s">
        <v>2586</v>
      </c>
      <c r="C2313" s="220" t="s">
        <v>125</v>
      </c>
      <c r="D2313" s="221">
        <v>22.75</v>
      </c>
    </row>
    <row r="2314" spans="1:4" ht="50.1" customHeight="1" x14ac:dyDescent="0.2">
      <c r="A2314" s="226">
        <v>93183</v>
      </c>
      <c r="B2314" s="223" t="s">
        <v>2587</v>
      </c>
      <c r="C2314" s="220" t="s">
        <v>125</v>
      </c>
      <c r="D2314" s="221">
        <v>29.13</v>
      </c>
    </row>
    <row r="2315" spans="1:4" ht="50.1" customHeight="1" x14ac:dyDescent="0.2">
      <c r="A2315" s="226">
        <v>93184</v>
      </c>
      <c r="B2315" s="223" t="s">
        <v>2588</v>
      </c>
      <c r="C2315" s="220" t="s">
        <v>125</v>
      </c>
      <c r="D2315" s="221">
        <v>17.34</v>
      </c>
    </row>
    <row r="2316" spans="1:4" ht="50.1" customHeight="1" x14ac:dyDescent="0.2">
      <c r="A2316" s="226">
        <v>93185</v>
      </c>
      <c r="B2316" s="223" t="s">
        <v>2589</v>
      </c>
      <c r="C2316" s="220" t="s">
        <v>125</v>
      </c>
      <c r="D2316" s="221">
        <v>28.67</v>
      </c>
    </row>
    <row r="2317" spans="1:4" ht="50.1" customHeight="1" x14ac:dyDescent="0.2">
      <c r="A2317" s="226">
        <v>93186</v>
      </c>
      <c r="B2317" s="223" t="s">
        <v>2590</v>
      </c>
      <c r="C2317" s="220" t="s">
        <v>125</v>
      </c>
      <c r="D2317" s="221">
        <v>41.6</v>
      </c>
    </row>
    <row r="2318" spans="1:4" ht="50.1" customHeight="1" x14ac:dyDescent="0.2">
      <c r="A2318" s="226">
        <v>93187</v>
      </c>
      <c r="B2318" s="223" t="s">
        <v>2591</v>
      </c>
      <c r="C2318" s="220" t="s">
        <v>125</v>
      </c>
      <c r="D2318" s="221">
        <v>47.34</v>
      </c>
    </row>
    <row r="2319" spans="1:4" ht="50.1" customHeight="1" x14ac:dyDescent="0.2">
      <c r="A2319" s="226">
        <v>93188</v>
      </c>
      <c r="B2319" s="223" t="s">
        <v>2592</v>
      </c>
      <c r="C2319" s="220" t="s">
        <v>125</v>
      </c>
      <c r="D2319" s="221">
        <v>41.54</v>
      </c>
    </row>
    <row r="2320" spans="1:4" ht="50.1" customHeight="1" x14ac:dyDescent="0.2">
      <c r="A2320" s="226">
        <v>93189</v>
      </c>
      <c r="B2320" s="223" t="s">
        <v>2593</v>
      </c>
      <c r="C2320" s="220" t="s">
        <v>125</v>
      </c>
      <c r="D2320" s="221">
        <v>48.1</v>
      </c>
    </row>
    <row r="2321" spans="1:4" ht="50.1" customHeight="1" x14ac:dyDescent="0.2">
      <c r="A2321" s="226">
        <v>93190</v>
      </c>
      <c r="B2321" s="223" t="s">
        <v>2594</v>
      </c>
      <c r="C2321" s="220" t="s">
        <v>125</v>
      </c>
      <c r="D2321" s="221">
        <v>28.26</v>
      </c>
    </row>
    <row r="2322" spans="1:4" ht="50.1" customHeight="1" x14ac:dyDescent="0.2">
      <c r="A2322" s="226">
        <v>93191</v>
      </c>
      <c r="B2322" s="223" t="s">
        <v>2595</v>
      </c>
      <c r="C2322" s="220" t="s">
        <v>125</v>
      </c>
      <c r="D2322" s="221">
        <v>29.2</v>
      </c>
    </row>
    <row r="2323" spans="1:4" ht="50.1" customHeight="1" x14ac:dyDescent="0.2">
      <c r="A2323" s="226">
        <v>93192</v>
      </c>
      <c r="B2323" s="223" t="s">
        <v>2596</v>
      </c>
      <c r="C2323" s="220" t="s">
        <v>125</v>
      </c>
      <c r="D2323" s="221">
        <v>32.99</v>
      </c>
    </row>
    <row r="2324" spans="1:4" ht="50.1" customHeight="1" x14ac:dyDescent="0.2">
      <c r="A2324" s="226">
        <v>93193</v>
      </c>
      <c r="B2324" s="223" t="s">
        <v>2597</v>
      </c>
      <c r="C2324" s="220" t="s">
        <v>125</v>
      </c>
      <c r="D2324" s="221">
        <v>30.01</v>
      </c>
    </row>
    <row r="2325" spans="1:4" ht="50.1" customHeight="1" x14ac:dyDescent="0.2">
      <c r="A2325" s="226">
        <v>93194</v>
      </c>
      <c r="B2325" s="223" t="s">
        <v>2598</v>
      </c>
      <c r="C2325" s="220" t="s">
        <v>125</v>
      </c>
      <c r="D2325" s="221">
        <v>22.38</v>
      </c>
    </row>
    <row r="2326" spans="1:4" ht="50.1" customHeight="1" x14ac:dyDescent="0.2">
      <c r="A2326" s="226">
        <v>93195</v>
      </c>
      <c r="B2326" s="223" t="s">
        <v>2599</v>
      </c>
      <c r="C2326" s="220" t="s">
        <v>125</v>
      </c>
      <c r="D2326" s="221">
        <v>26.78</v>
      </c>
    </row>
    <row r="2327" spans="1:4" ht="50.1" customHeight="1" x14ac:dyDescent="0.2">
      <c r="A2327" s="226">
        <v>93196</v>
      </c>
      <c r="B2327" s="223" t="s">
        <v>2600</v>
      </c>
      <c r="C2327" s="220" t="s">
        <v>125</v>
      </c>
      <c r="D2327" s="221">
        <v>39.39</v>
      </c>
    </row>
    <row r="2328" spans="1:4" ht="50.1" customHeight="1" x14ac:dyDescent="0.2">
      <c r="A2328" s="226">
        <v>93197</v>
      </c>
      <c r="B2328" s="223" t="s">
        <v>2601</v>
      </c>
      <c r="C2328" s="220" t="s">
        <v>125</v>
      </c>
      <c r="D2328" s="221">
        <v>43.85</v>
      </c>
    </row>
    <row r="2329" spans="1:4" ht="50.1" customHeight="1" x14ac:dyDescent="0.2">
      <c r="A2329" s="226">
        <v>93198</v>
      </c>
      <c r="B2329" s="223" t="s">
        <v>2602</v>
      </c>
      <c r="C2329" s="220" t="s">
        <v>125</v>
      </c>
      <c r="D2329" s="221">
        <v>24.75</v>
      </c>
    </row>
    <row r="2330" spans="1:4" ht="50.1" customHeight="1" x14ac:dyDescent="0.2">
      <c r="A2330" s="226">
        <v>93199</v>
      </c>
      <c r="B2330" s="223" t="s">
        <v>2603</v>
      </c>
      <c r="C2330" s="220" t="s">
        <v>125</v>
      </c>
      <c r="D2330" s="221">
        <v>24.36</v>
      </c>
    </row>
    <row r="2331" spans="1:4" ht="50.1" customHeight="1" x14ac:dyDescent="0.2">
      <c r="A2331" s="226">
        <v>93200</v>
      </c>
      <c r="B2331" s="223" t="s">
        <v>2604</v>
      </c>
      <c r="C2331" s="220" t="s">
        <v>125</v>
      </c>
      <c r="D2331" s="221">
        <v>1.95</v>
      </c>
    </row>
    <row r="2332" spans="1:4" ht="50.1" customHeight="1" x14ac:dyDescent="0.2">
      <c r="A2332" s="226">
        <v>93201</v>
      </c>
      <c r="B2332" s="223" t="s">
        <v>2605</v>
      </c>
      <c r="C2332" s="220" t="s">
        <v>125</v>
      </c>
      <c r="D2332" s="221">
        <v>4.0999999999999996</v>
      </c>
    </row>
    <row r="2333" spans="1:4" ht="50.1" customHeight="1" x14ac:dyDescent="0.2">
      <c r="A2333" s="226">
        <v>93202</v>
      </c>
      <c r="B2333" s="223" t="s">
        <v>2606</v>
      </c>
      <c r="C2333" s="220" t="s">
        <v>125</v>
      </c>
      <c r="D2333" s="221">
        <v>15.17</v>
      </c>
    </row>
    <row r="2334" spans="1:4" ht="50.1" customHeight="1" x14ac:dyDescent="0.2">
      <c r="A2334" s="226">
        <v>93203</v>
      </c>
      <c r="B2334" s="223" t="s">
        <v>2607</v>
      </c>
      <c r="C2334" s="220" t="s">
        <v>125</v>
      </c>
      <c r="D2334" s="221">
        <v>12.55</v>
      </c>
    </row>
    <row r="2335" spans="1:4" ht="50.1" customHeight="1" x14ac:dyDescent="0.2">
      <c r="A2335" s="226">
        <v>93204</v>
      </c>
      <c r="B2335" s="223" t="s">
        <v>2608</v>
      </c>
      <c r="C2335" s="220" t="s">
        <v>125</v>
      </c>
      <c r="D2335" s="221">
        <v>31.18</v>
      </c>
    </row>
    <row r="2336" spans="1:4" ht="50.1" customHeight="1" x14ac:dyDescent="0.2">
      <c r="A2336" s="226">
        <v>93205</v>
      </c>
      <c r="B2336" s="223" t="s">
        <v>2609</v>
      </c>
      <c r="C2336" s="220" t="s">
        <v>125</v>
      </c>
      <c r="D2336" s="221">
        <v>22.22</v>
      </c>
    </row>
    <row r="2337" spans="1:4" ht="50.1" customHeight="1" x14ac:dyDescent="0.2">
      <c r="A2337" s="226">
        <v>71623</v>
      </c>
      <c r="B2337" s="223" t="s">
        <v>2610</v>
      </c>
      <c r="C2337" s="220" t="s">
        <v>125</v>
      </c>
      <c r="D2337" s="221">
        <v>24.39</v>
      </c>
    </row>
    <row r="2338" spans="1:4" ht="50.1" customHeight="1" x14ac:dyDescent="0.2">
      <c r="A2338" s="226" t="s">
        <v>2611</v>
      </c>
      <c r="B2338" s="223" t="s">
        <v>2612</v>
      </c>
      <c r="C2338" s="220" t="s">
        <v>206</v>
      </c>
      <c r="D2338" s="221">
        <v>17.18</v>
      </c>
    </row>
    <row r="2339" spans="1:4" ht="50.1" customHeight="1" x14ac:dyDescent="0.2">
      <c r="A2339" s="226">
        <v>83513</v>
      </c>
      <c r="B2339" s="223" t="s">
        <v>2613</v>
      </c>
      <c r="C2339" s="220" t="s">
        <v>356</v>
      </c>
      <c r="D2339" s="221">
        <v>6.63</v>
      </c>
    </row>
    <row r="2340" spans="1:4" ht="50.1" customHeight="1" x14ac:dyDescent="0.2">
      <c r="A2340" s="226">
        <v>83514</v>
      </c>
      <c r="B2340" s="223" t="s">
        <v>2614</v>
      </c>
      <c r="C2340" s="220" t="s">
        <v>356</v>
      </c>
      <c r="D2340" s="221">
        <v>5.77</v>
      </c>
    </row>
    <row r="2341" spans="1:4" ht="50.1" customHeight="1" x14ac:dyDescent="0.2">
      <c r="A2341" s="226">
        <v>84153</v>
      </c>
      <c r="B2341" s="223" t="s">
        <v>2615</v>
      </c>
      <c r="C2341" s="220" t="s">
        <v>356</v>
      </c>
      <c r="D2341" s="221">
        <v>44.04</v>
      </c>
    </row>
    <row r="2342" spans="1:4" ht="50.1" customHeight="1" x14ac:dyDescent="0.2">
      <c r="A2342" s="226">
        <v>84154</v>
      </c>
      <c r="B2342" s="223" t="s">
        <v>2616</v>
      </c>
      <c r="C2342" s="220" t="s">
        <v>2617</v>
      </c>
      <c r="D2342" s="221">
        <v>89.19</v>
      </c>
    </row>
    <row r="2343" spans="1:4" ht="50.1" customHeight="1" x14ac:dyDescent="0.2">
      <c r="A2343" s="226">
        <v>85233</v>
      </c>
      <c r="B2343" s="223" t="s">
        <v>2618</v>
      </c>
      <c r="C2343" s="220" t="s">
        <v>1498</v>
      </c>
      <c r="D2343" s="221">
        <v>2067.02</v>
      </c>
    </row>
    <row r="2344" spans="1:4" ht="50.1" customHeight="1" x14ac:dyDescent="0.2">
      <c r="A2344" s="226">
        <v>95952</v>
      </c>
      <c r="B2344" s="223" t="s">
        <v>2619</v>
      </c>
      <c r="C2344" s="220" t="s">
        <v>1498</v>
      </c>
      <c r="D2344" s="221">
        <v>1273.97</v>
      </c>
    </row>
    <row r="2345" spans="1:4" ht="50.1" customHeight="1" x14ac:dyDescent="0.2">
      <c r="A2345" s="226">
        <v>95953</v>
      </c>
      <c r="B2345" s="223" t="s">
        <v>2620</v>
      </c>
      <c r="C2345" s="220" t="s">
        <v>1498</v>
      </c>
      <c r="D2345" s="221">
        <v>2203.3200000000002</v>
      </c>
    </row>
    <row r="2346" spans="1:4" ht="50.1" customHeight="1" x14ac:dyDescent="0.2">
      <c r="A2346" s="226">
        <v>95954</v>
      </c>
      <c r="B2346" s="223" t="s">
        <v>2621</v>
      </c>
      <c r="C2346" s="220" t="s">
        <v>1498</v>
      </c>
      <c r="D2346" s="221">
        <v>1463.67</v>
      </c>
    </row>
    <row r="2347" spans="1:4" ht="50.1" customHeight="1" x14ac:dyDescent="0.2">
      <c r="A2347" s="226">
        <v>95955</v>
      </c>
      <c r="B2347" s="223" t="s">
        <v>2622</v>
      </c>
      <c r="C2347" s="220" t="s">
        <v>1498</v>
      </c>
      <c r="D2347" s="221">
        <v>1909.53</v>
      </c>
    </row>
    <row r="2348" spans="1:4" ht="50.1" customHeight="1" x14ac:dyDescent="0.2">
      <c r="A2348" s="226">
        <v>95956</v>
      </c>
      <c r="B2348" s="223" t="s">
        <v>2623</v>
      </c>
      <c r="C2348" s="220" t="s">
        <v>1498</v>
      </c>
      <c r="D2348" s="221">
        <v>1426.36</v>
      </c>
    </row>
    <row r="2349" spans="1:4" ht="50.1" customHeight="1" x14ac:dyDescent="0.2">
      <c r="A2349" s="226">
        <v>95957</v>
      </c>
      <c r="B2349" s="223" t="s">
        <v>2624</v>
      </c>
      <c r="C2349" s="220" t="s">
        <v>1498</v>
      </c>
      <c r="D2349" s="221">
        <v>1867.44</v>
      </c>
    </row>
    <row r="2350" spans="1:4" ht="50.1" customHeight="1" x14ac:dyDescent="0.2">
      <c r="A2350" s="226">
        <v>95969</v>
      </c>
      <c r="B2350" s="223" t="s">
        <v>2625</v>
      </c>
      <c r="C2350" s="220" t="s">
        <v>1498</v>
      </c>
      <c r="D2350" s="221">
        <v>1845.2</v>
      </c>
    </row>
    <row r="2351" spans="1:4" ht="50.1" customHeight="1" x14ac:dyDescent="0.2">
      <c r="A2351" s="226">
        <v>97733</v>
      </c>
      <c r="B2351" s="223" t="s">
        <v>2626</v>
      </c>
      <c r="C2351" s="220" t="s">
        <v>1498</v>
      </c>
      <c r="D2351" s="221">
        <v>2164.11</v>
      </c>
    </row>
    <row r="2352" spans="1:4" ht="50.1" customHeight="1" x14ac:dyDescent="0.2">
      <c r="A2352" s="226">
        <v>97734</v>
      </c>
      <c r="B2352" s="223" t="s">
        <v>2627</v>
      </c>
      <c r="C2352" s="220" t="s">
        <v>1498</v>
      </c>
      <c r="D2352" s="221">
        <v>1887.91</v>
      </c>
    </row>
    <row r="2353" spans="1:4" ht="50.1" customHeight="1" x14ac:dyDescent="0.2">
      <c r="A2353" s="226">
        <v>97735</v>
      </c>
      <c r="B2353" s="223" t="s">
        <v>2628</v>
      </c>
      <c r="C2353" s="220" t="s">
        <v>1498</v>
      </c>
      <c r="D2353" s="221">
        <v>1564.25</v>
      </c>
    </row>
    <row r="2354" spans="1:4" ht="50.1" customHeight="1" x14ac:dyDescent="0.2">
      <c r="A2354" s="226">
        <v>97736</v>
      </c>
      <c r="B2354" s="223" t="s">
        <v>2629</v>
      </c>
      <c r="C2354" s="220" t="s">
        <v>1498</v>
      </c>
      <c r="D2354" s="221">
        <v>985.77</v>
      </c>
    </row>
    <row r="2355" spans="1:4" ht="50.1" customHeight="1" x14ac:dyDescent="0.2">
      <c r="A2355" s="226">
        <v>97737</v>
      </c>
      <c r="B2355" s="223" t="s">
        <v>2630</v>
      </c>
      <c r="C2355" s="220" t="s">
        <v>1498</v>
      </c>
      <c r="D2355" s="221">
        <v>2156.96</v>
      </c>
    </row>
    <row r="2356" spans="1:4" ht="50.1" customHeight="1" x14ac:dyDescent="0.2">
      <c r="A2356" s="226">
        <v>97738</v>
      </c>
      <c r="B2356" s="223" t="s">
        <v>2631</v>
      </c>
      <c r="C2356" s="220" t="s">
        <v>1498</v>
      </c>
      <c r="D2356" s="221">
        <v>3031.9</v>
      </c>
    </row>
    <row r="2357" spans="1:4" ht="50.1" customHeight="1" x14ac:dyDescent="0.2">
      <c r="A2357" s="226">
        <v>97739</v>
      </c>
      <c r="B2357" s="223" t="s">
        <v>2632</v>
      </c>
      <c r="C2357" s="220" t="s">
        <v>1498</v>
      </c>
      <c r="D2357" s="221">
        <v>1811.54</v>
      </c>
    </row>
    <row r="2358" spans="1:4" ht="50.1" customHeight="1" x14ac:dyDescent="0.2">
      <c r="A2358" s="226">
        <v>97740</v>
      </c>
      <c r="B2358" s="223" t="s">
        <v>2633</v>
      </c>
      <c r="C2358" s="220" t="s">
        <v>1498</v>
      </c>
      <c r="D2358" s="221">
        <v>1322.49</v>
      </c>
    </row>
    <row r="2359" spans="1:4" ht="50.1" customHeight="1" x14ac:dyDescent="0.2">
      <c r="A2359" s="226">
        <v>98615</v>
      </c>
      <c r="B2359" s="223" t="s">
        <v>2634</v>
      </c>
      <c r="C2359" s="220" t="s">
        <v>433</v>
      </c>
      <c r="D2359" s="221">
        <v>75.31</v>
      </c>
    </row>
    <row r="2360" spans="1:4" ht="50.1" customHeight="1" x14ac:dyDescent="0.2">
      <c r="A2360" s="226">
        <v>98616</v>
      </c>
      <c r="B2360" s="223" t="s">
        <v>2635</v>
      </c>
      <c r="C2360" s="220" t="s">
        <v>433</v>
      </c>
      <c r="D2360" s="221">
        <v>57.64</v>
      </c>
    </row>
    <row r="2361" spans="1:4" ht="50.1" customHeight="1" x14ac:dyDescent="0.2">
      <c r="A2361" s="226">
        <v>98617</v>
      </c>
      <c r="B2361" s="223" t="s">
        <v>2636</v>
      </c>
      <c r="C2361" s="220" t="s">
        <v>433</v>
      </c>
      <c r="D2361" s="221">
        <v>52.63</v>
      </c>
    </row>
    <row r="2362" spans="1:4" ht="50.1" customHeight="1" x14ac:dyDescent="0.2">
      <c r="A2362" s="226">
        <v>98618</v>
      </c>
      <c r="B2362" s="223" t="s">
        <v>2637</v>
      </c>
      <c r="C2362" s="220" t="s">
        <v>433</v>
      </c>
      <c r="D2362" s="221">
        <v>72.59</v>
      </c>
    </row>
    <row r="2363" spans="1:4" ht="50.1" customHeight="1" x14ac:dyDescent="0.2">
      <c r="A2363" s="226">
        <v>98619</v>
      </c>
      <c r="B2363" s="223" t="s">
        <v>2638</v>
      </c>
      <c r="C2363" s="220" t="s">
        <v>433</v>
      </c>
      <c r="D2363" s="221">
        <v>65</v>
      </c>
    </row>
    <row r="2364" spans="1:4" ht="50.1" customHeight="1" x14ac:dyDescent="0.2">
      <c r="A2364" s="226">
        <v>98620</v>
      </c>
      <c r="B2364" s="223" t="s">
        <v>2639</v>
      </c>
      <c r="C2364" s="220" t="s">
        <v>433</v>
      </c>
      <c r="D2364" s="221">
        <v>61.19</v>
      </c>
    </row>
    <row r="2365" spans="1:4" ht="50.1" customHeight="1" x14ac:dyDescent="0.2">
      <c r="A2365" s="226">
        <v>98621</v>
      </c>
      <c r="B2365" s="223" t="s">
        <v>2640</v>
      </c>
      <c r="C2365" s="220" t="s">
        <v>433</v>
      </c>
      <c r="D2365" s="221">
        <v>80.88</v>
      </c>
    </row>
    <row r="2366" spans="1:4" ht="50.1" customHeight="1" x14ac:dyDescent="0.2">
      <c r="A2366" s="226">
        <v>98622</v>
      </c>
      <c r="B2366" s="223" t="s">
        <v>2641</v>
      </c>
      <c r="C2366" s="220" t="s">
        <v>433</v>
      </c>
      <c r="D2366" s="221">
        <v>74.790000000000006</v>
      </c>
    </row>
    <row r="2367" spans="1:4" ht="50.1" customHeight="1" x14ac:dyDescent="0.2">
      <c r="A2367" s="226">
        <v>98623</v>
      </c>
      <c r="B2367" s="223" t="s">
        <v>2642</v>
      </c>
      <c r="C2367" s="220" t="s">
        <v>433</v>
      </c>
      <c r="D2367" s="221">
        <v>71.680000000000007</v>
      </c>
    </row>
    <row r="2368" spans="1:4" ht="50.1" customHeight="1" x14ac:dyDescent="0.2">
      <c r="A2368" s="226">
        <v>98624</v>
      </c>
      <c r="B2368" s="223" t="s">
        <v>2643</v>
      </c>
      <c r="C2368" s="220" t="s">
        <v>433</v>
      </c>
      <c r="D2368" s="221">
        <v>90.26</v>
      </c>
    </row>
    <row r="2369" spans="1:4" ht="50.1" customHeight="1" x14ac:dyDescent="0.2">
      <c r="A2369" s="226">
        <v>98625</v>
      </c>
      <c r="B2369" s="223" t="s">
        <v>2644</v>
      </c>
      <c r="C2369" s="220" t="s">
        <v>433</v>
      </c>
      <c r="D2369" s="221">
        <v>85.13</v>
      </c>
    </row>
    <row r="2370" spans="1:4" ht="50.1" customHeight="1" x14ac:dyDescent="0.2">
      <c r="A2370" s="226">
        <v>98626</v>
      </c>
      <c r="B2370" s="223" t="s">
        <v>2645</v>
      </c>
      <c r="C2370" s="220" t="s">
        <v>433</v>
      </c>
      <c r="D2370" s="221">
        <v>82.5</v>
      </c>
    </row>
    <row r="2371" spans="1:4" ht="50.1" customHeight="1" x14ac:dyDescent="0.2">
      <c r="A2371" s="226">
        <v>98655</v>
      </c>
      <c r="B2371" s="223" t="s">
        <v>2646</v>
      </c>
      <c r="C2371" s="220" t="s">
        <v>125</v>
      </c>
      <c r="D2371" s="221">
        <v>396.97</v>
      </c>
    </row>
    <row r="2372" spans="1:4" ht="50.1" customHeight="1" x14ac:dyDescent="0.2">
      <c r="A2372" s="226">
        <v>98656</v>
      </c>
      <c r="B2372" s="223" t="s">
        <v>2647</v>
      </c>
      <c r="C2372" s="220" t="s">
        <v>125</v>
      </c>
      <c r="D2372" s="221">
        <v>403.22</v>
      </c>
    </row>
    <row r="2373" spans="1:4" ht="50.1" customHeight="1" x14ac:dyDescent="0.2">
      <c r="A2373" s="226">
        <v>98657</v>
      </c>
      <c r="B2373" s="223" t="s">
        <v>2648</v>
      </c>
      <c r="C2373" s="220" t="s">
        <v>125</v>
      </c>
      <c r="D2373" s="221">
        <v>409.45</v>
      </c>
    </row>
    <row r="2374" spans="1:4" ht="50.1" customHeight="1" x14ac:dyDescent="0.2">
      <c r="A2374" s="226">
        <v>98658</v>
      </c>
      <c r="B2374" s="223" t="s">
        <v>2649</v>
      </c>
      <c r="C2374" s="220" t="s">
        <v>125</v>
      </c>
      <c r="D2374" s="221">
        <v>415.7</v>
      </c>
    </row>
    <row r="2375" spans="1:4" ht="50.1" customHeight="1" x14ac:dyDescent="0.2">
      <c r="A2375" s="226">
        <v>98659</v>
      </c>
      <c r="B2375" s="223" t="s">
        <v>2650</v>
      </c>
      <c r="C2375" s="220" t="s">
        <v>125</v>
      </c>
      <c r="D2375" s="221">
        <v>428.17</v>
      </c>
    </row>
    <row r="2376" spans="1:4" ht="50.1" customHeight="1" x14ac:dyDescent="0.2">
      <c r="A2376" s="226">
        <v>98746</v>
      </c>
      <c r="B2376" s="223" t="s">
        <v>2651</v>
      </c>
      <c r="C2376" s="220" t="s">
        <v>125</v>
      </c>
      <c r="D2376" s="221">
        <v>44.4</v>
      </c>
    </row>
    <row r="2377" spans="1:4" ht="50.1" customHeight="1" x14ac:dyDescent="0.2">
      <c r="A2377" s="226">
        <v>98749</v>
      </c>
      <c r="B2377" s="223" t="s">
        <v>2652</v>
      </c>
      <c r="C2377" s="220" t="s">
        <v>125</v>
      </c>
      <c r="D2377" s="221">
        <v>51.7</v>
      </c>
    </row>
    <row r="2378" spans="1:4" ht="50.1" customHeight="1" x14ac:dyDescent="0.2">
      <c r="A2378" s="226">
        <v>98750</v>
      </c>
      <c r="B2378" s="223" t="s">
        <v>2653</v>
      </c>
      <c r="C2378" s="220" t="s">
        <v>125</v>
      </c>
      <c r="D2378" s="221">
        <v>60.39</v>
      </c>
    </row>
    <row r="2379" spans="1:4" ht="50.1" customHeight="1" x14ac:dyDescent="0.2">
      <c r="A2379" s="226">
        <v>98751</v>
      </c>
      <c r="B2379" s="223" t="s">
        <v>2654</v>
      </c>
      <c r="C2379" s="220" t="s">
        <v>125</v>
      </c>
      <c r="D2379" s="221">
        <v>83.02</v>
      </c>
    </row>
    <row r="2380" spans="1:4" ht="50.1" customHeight="1" x14ac:dyDescent="0.2">
      <c r="A2380" s="226">
        <v>98752</v>
      </c>
      <c r="B2380" s="223" t="s">
        <v>2655</v>
      </c>
      <c r="C2380" s="220" t="s">
        <v>125</v>
      </c>
      <c r="D2380" s="221">
        <v>110.06</v>
      </c>
    </row>
    <row r="2381" spans="1:4" ht="50.1" customHeight="1" x14ac:dyDescent="0.2">
      <c r="A2381" s="226">
        <v>98753</v>
      </c>
      <c r="B2381" s="223" t="s">
        <v>2656</v>
      </c>
      <c r="C2381" s="220" t="s">
        <v>125</v>
      </c>
      <c r="D2381" s="221">
        <v>143.53</v>
      </c>
    </row>
    <row r="2382" spans="1:4" ht="50.1" customHeight="1" x14ac:dyDescent="0.2">
      <c r="A2382" s="226">
        <v>98560</v>
      </c>
      <c r="B2382" s="223" t="s">
        <v>2657</v>
      </c>
      <c r="C2382" s="220" t="s">
        <v>433</v>
      </c>
      <c r="D2382" s="221">
        <v>32.39</v>
      </c>
    </row>
    <row r="2383" spans="1:4" ht="50.1" customHeight="1" x14ac:dyDescent="0.2">
      <c r="A2383" s="226">
        <v>98561</v>
      </c>
      <c r="B2383" s="223" t="s">
        <v>2658</v>
      </c>
      <c r="C2383" s="220" t="s">
        <v>433</v>
      </c>
      <c r="D2383" s="221">
        <v>26.17</v>
      </c>
    </row>
    <row r="2384" spans="1:4" ht="50.1" customHeight="1" x14ac:dyDescent="0.2">
      <c r="A2384" s="226">
        <v>98562</v>
      </c>
      <c r="B2384" s="223" t="s">
        <v>2659</v>
      </c>
      <c r="C2384" s="220" t="s">
        <v>433</v>
      </c>
      <c r="D2384" s="221">
        <v>29.07</v>
      </c>
    </row>
    <row r="2385" spans="1:4" ht="50.1" customHeight="1" x14ac:dyDescent="0.2">
      <c r="A2385" s="226">
        <v>83735</v>
      </c>
      <c r="B2385" s="223" t="s">
        <v>2660</v>
      </c>
      <c r="C2385" s="220" t="s">
        <v>433</v>
      </c>
      <c r="D2385" s="221">
        <v>59.22</v>
      </c>
    </row>
    <row r="2386" spans="1:4" ht="50.1" customHeight="1" x14ac:dyDescent="0.2">
      <c r="A2386" s="226">
        <v>98555</v>
      </c>
      <c r="B2386" s="223" t="s">
        <v>2661</v>
      </c>
      <c r="C2386" s="220" t="s">
        <v>433</v>
      </c>
      <c r="D2386" s="221">
        <v>30.37</v>
      </c>
    </row>
    <row r="2387" spans="1:4" ht="50.1" customHeight="1" x14ac:dyDescent="0.2">
      <c r="A2387" s="226">
        <v>98556</v>
      </c>
      <c r="B2387" s="223" t="s">
        <v>2662</v>
      </c>
      <c r="C2387" s="220" t="s">
        <v>433</v>
      </c>
      <c r="D2387" s="221">
        <v>50.51</v>
      </c>
    </row>
    <row r="2388" spans="1:4" ht="50.1" customHeight="1" x14ac:dyDescent="0.2">
      <c r="A2388" s="226">
        <v>98558</v>
      </c>
      <c r="B2388" s="223" t="s">
        <v>2663</v>
      </c>
      <c r="C2388" s="220" t="s">
        <v>206</v>
      </c>
      <c r="D2388" s="221">
        <v>7.83</v>
      </c>
    </row>
    <row r="2389" spans="1:4" ht="50.1" customHeight="1" x14ac:dyDescent="0.2">
      <c r="A2389" s="226">
        <v>98559</v>
      </c>
      <c r="B2389" s="223" t="s">
        <v>2664</v>
      </c>
      <c r="C2389" s="220" t="s">
        <v>125</v>
      </c>
      <c r="D2389" s="221">
        <v>3.24</v>
      </c>
    </row>
    <row r="2390" spans="1:4" ht="50.1" customHeight="1" x14ac:dyDescent="0.2">
      <c r="A2390" s="226">
        <v>68053</v>
      </c>
      <c r="B2390" s="223" t="s">
        <v>2665</v>
      </c>
      <c r="C2390" s="220" t="s">
        <v>433</v>
      </c>
      <c r="D2390" s="221">
        <v>5.23</v>
      </c>
    </row>
    <row r="2391" spans="1:4" ht="50.1" customHeight="1" x14ac:dyDescent="0.2">
      <c r="A2391" s="226" t="s">
        <v>2666</v>
      </c>
      <c r="B2391" s="223" t="s">
        <v>2667</v>
      </c>
      <c r="C2391" s="220" t="s">
        <v>433</v>
      </c>
      <c r="D2391" s="221">
        <v>45.49</v>
      </c>
    </row>
    <row r="2392" spans="1:4" ht="50.1" customHeight="1" x14ac:dyDescent="0.2">
      <c r="A2392" s="226">
        <v>98546</v>
      </c>
      <c r="B2392" s="223" t="s">
        <v>2668</v>
      </c>
      <c r="C2392" s="220" t="s">
        <v>433</v>
      </c>
      <c r="D2392" s="221">
        <v>71.56</v>
      </c>
    </row>
    <row r="2393" spans="1:4" ht="50.1" customHeight="1" x14ac:dyDescent="0.2">
      <c r="A2393" s="226">
        <v>98547</v>
      </c>
      <c r="B2393" s="223" t="s">
        <v>2669</v>
      </c>
      <c r="C2393" s="220" t="s">
        <v>433</v>
      </c>
      <c r="D2393" s="221">
        <v>134.01</v>
      </c>
    </row>
    <row r="2394" spans="1:4" ht="50.1" customHeight="1" x14ac:dyDescent="0.2">
      <c r="A2394" s="226" t="s">
        <v>2670</v>
      </c>
      <c r="B2394" s="223" t="s">
        <v>2671</v>
      </c>
      <c r="C2394" s="220" t="s">
        <v>433</v>
      </c>
      <c r="D2394" s="221">
        <v>135.83000000000001</v>
      </c>
    </row>
    <row r="2395" spans="1:4" ht="50.1" customHeight="1" x14ac:dyDescent="0.2">
      <c r="A2395" s="226" t="s">
        <v>2672</v>
      </c>
      <c r="B2395" s="223" t="s">
        <v>2673</v>
      </c>
      <c r="C2395" s="220" t="s">
        <v>433</v>
      </c>
      <c r="D2395" s="221">
        <v>80.08</v>
      </c>
    </row>
    <row r="2396" spans="1:4" ht="50.1" customHeight="1" x14ac:dyDescent="0.2">
      <c r="A2396" s="226" t="s">
        <v>2674</v>
      </c>
      <c r="B2396" s="223" t="s">
        <v>2675</v>
      </c>
      <c r="C2396" s="220" t="s">
        <v>433</v>
      </c>
      <c r="D2396" s="221">
        <v>8.3800000000000008</v>
      </c>
    </row>
    <row r="2397" spans="1:4" ht="50.1" customHeight="1" x14ac:dyDescent="0.2">
      <c r="A2397" s="226">
        <v>98557</v>
      </c>
      <c r="B2397" s="223" t="s">
        <v>2676</v>
      </c>
      <c r="C2397" s="220" t="s">
        <v>433</v>
      </c>
      <c r="D2397" s="221">
        <v>27.22</v>
      </c>
    </row>
    <row r="2398" spans="1:4" ht="50.1" customHeight="1" x14ac:dyDescent="0.2">
      <c r="A2398" s="226" t="s">
        <v>2677</v>
      </c>
      <c r="B2398" s="223" t="s">
        <v>2678</v>
      </c>
      <c r="C2398" s="220" t="s">
        <v>433</v>
      </c>
      <c r="D2398" s="221">
        <v>27.92</v>
      </c>
    </row>
    <row r="2399" spans="1:4" ht="50.1" customHeight="1" x14ac:dyDescent="0.2">
      <c r="A2399" s="226" t="s">
        <v>2679</v>
      </c>
      <c r="B2399" s="223" t="s">
        <v>2680</v>
      </c>
      <c r="C2399" s="220" t="s">
        <v>433</v>
      </c>
      <c r="D2399" s="221">
        <v>54.4</v>
      </c>
    </row>
    <row r="2400" spans="1:4" ht="50.1" customHeight="1" x14ac:dyDescent="0.2">
      <c r="A2400" s="226">
        <v>72124</v>
      </c>
      <c r="B2400" s="223" t="s">
        <v>2681</v>
      </c>
      <c r="C2400" s="220" t="s">
        <v>2617</v>
      </c>
      <c r="D2400" s="221">
        <v>120.15</v>
      </c>
    </row>
    <row r="2401" spans="1:4" ht="50.1" customHeight="1" x14ac:dyDescent="0.2">
      <c r="A2401" s="226" t="s">
        <v>2682</v>
      </c>
      <c r="B2401" s="223" t="s">
        <v>2683</v>
      </c>
      <c r="C2401" s="220" t="s">
        <v>125</v>
      </c>
      <c r="D2401" s="221">
        <v>45.57</v>
      </c>
    </row>
    <row r="2402" spans="1:4" ht="50.1" customHeight="1" x14ac:dyDescent="0.2">
      <c r="A2402" s="226" t="s">
        <v>2684</v>
      </c>
      <c r="B2402" s="223" t="s">
        <v>2685</v>
      </c>
      <c r="C2402" s="220" t="s">
        <v>433</v>
      </c>
      <c r="D2402" s="221">
        <v>151.12</v>
      </c>
    </row>
    <row r="2403" spans="1:4" ht="50.1" customHeight="1" x14ac:dyDescent="0.2">
      <c r="A2403" s="226">
        <v>98563</v>
      </c>
      <c r="B2403" s="223" t="s">
        <v>2686</v>
      </c>
      <c r="C2403" s="220" t="s">
        <v>433</v>
      </c>
      <c r="D2403" s="221">
        <v>21.95</v>
      </c>
    </row>
    <row r="2404" spans="1:4" ht="50.1" customHeight="1" x14ac:dyDescent="0.2">
      <c r="A2404" s="226">
        <v>98564</v>
      </c>
      <c r="B2404" s="223" t="s">
        <v>2687</v>
      </c>
      <c r="C2404" s="220" t="s">
        <v>433</v>
      </c>
      <c r="D2404" s="221">
        <v>31.73</v>
      </c>
    </row>
    <row r="2405" spans="1:4" ht="50.1" customHeight="1" x14ac:dyDescent="0.2">
      <c r="A2405" s="226">
        <v>98565</v>
      </c>
      <c r="B2405" s="223" t="s">
        <v>2688</v>
      </c>
      <c r="C2405" s="220" t="s">
        <v>433</v>
      </c>
      <c r="D2405" s="221">
        <v>31.59</v>
      </c>
    </row>
    <row r="2406" spans="1:4" ht="50.1" customHeight="1" x14ac:dyDescent="0.2">
      <c r="A2406" s="226">
        <v>98566</v>
      </c>
      <c r="B2406" s="223" t="s">
        <v>2689</v>
      </c>
      <c r="C2406" s="220" t="s">
        <v>433</v>
      </c>
      <c r="D2406" s="221">
        <v>41.37</v>
      </c>
    </row>
    <row r="2407" spans="1:4" ht="50.1" customHeight="1" x14ac:dyDescent="0.2">
      <c r="A2407" s="226">
        <v>98567</v>
      </c>
      <c r="B2407" s="223" t="s">
        <v>2690</v>
      </c>
      <c r="C2407" s="220" t="s">
        <v>433</v>
      </c>
      <c r="D2407" s="221">
        <v>40.770000000000003</v>
      </c>
    </row>
    <row r="2408" spans="1:4" ht="50.1" customHeight="1" x14ac:dyDescent="0.2">
      <c r="A2408" s="226">
        <v>98568</v>
      </c>
      <c r="B2408" s="223" t="s">
        <v>2691</v>
      </c>
      <c r="C2408" s="220" t="s">
        <v>433</v>
      </c>
      <c r="D2408" s="221">
        <v>50.53</v>
      </c>
    </row>
    <row r="2409" spans="1:4" ht="50.1" customHeight="1" x14ac:dyDescent="0.2">
      <c r="A2409" s="226">
        <v>98569</v>
      </c>
      <c r="B2409" s="223" t="s">
        <v>2692</v>
      </c>
      <c r="C2409" s="220" t="s">
        <v>433</v>
      </c>
      <c r="D2409" s="221">
        <v>50.39</v>
      </c>
    </row>
    <row r="2410" spans="1:4" ht="50.1" customHeight="1" x14ac:dyDescent="0.2">
      <c r="A2410" s="226">
        <v>98570</v>
      </c>
      <c r="B2410" s="223" t="s">
        <v>2693</v>
      </c>
      <c r="C2410" s="220" t="s">
        <v>433</v>
      </c>
      <c r="D2410" s="221">
        <v>60.18</v>
      </c>
    </row>
    <row r="2411" spans="1:4" ht="50.1" customHeight="1" x14ac:dyDescent="0.2">
      <c r="A2411" s="226">
        <v>98571</v>
      </c>
      <c r="B2411" s="223" t="s">
        <v>2694</v>
      </c>
      <c r="C2411" s="220" t="s">
        <v>433</v>
      </c>
      <c r="D2411" s="221">
        <v>24.32</v>
      </c>
    </row>
    <row r="2412" spans="1:4" ht="50.1" customHeight="1" x14ac:dyDescent="0.2">
      <c r="A2412" s="226">
        <v>98572</v>
      </c>
      <c r="B2412" s="223" t="s">
        <v>2695</v>
      </c>
      <c r="C2412" s="220" t="s">
        <v>433</v>
      </c>
      <c r="D2412" s="221">
        <v>29.96</v>
      </c>
    </row>
    <row r="2413" spans="1:4" ht="50.1" customHeight="1" x14ac:dyDescent="0.2">
      <c r="A2413" s="226">
        <v>98573</v>
      </c>
      <c r="B2413" s="223" t="s">
        <v>2696</v>
      </c>
      <c r="C2413" s="220" t="s">
        <v>433</v>
      </c>
      <c r="D2413" s="221">
        <v>39.479999999999997</v>
      </c>
    </row>
    <row r="2414" spans="1:4" ht="50.1" customHeight="1" x14ac:dyDescent="0.2">
      <c r="A2414" s="226" t="s">
        <v>2697</v>
      </c>
      <c r="B2414" s="223" t="s">
        <v>2698</v>
      </c>
      <c r="C2414" s="220" t="s">
        <v>125</v>
      </c>
      <c r="D2414" s="221">
        <v>22.55</v>
      </c>
    </row>
    <row r="2415" spans="1:4" ht="50.1" customHeight="1" x14ac:dyDescent="0.2">
      <c r="A2415" s="226" t="s">
        <v>2699</v>
      </c>
      <c r="B2415" s="223" t="s">
        <v>2700</v>
      </c>
      <c r="C2415" s="220" t="s">
        <v>125</v>
      </c>
      <c r="D2415" s="221">
        <v>35.119999999999997</v>
      </c>
    </row>
    <row r="2416" spans="1:4" ht="50.1" customHeight="1" x14ac:dyDescent="0.2">
      <c r="A2416" s="226">
        <v>91831</v>
      </c>
      <c r="B2416" s="223" t="s">
        <v>2701</v>
      </c>
      <c r="C2416" s="220" t="s">
        <v>125</v>
      </c>
      <c r="D2416" s="221">
        <v>5.05</v>
      </c>
    </row>
    <row r="2417" spans="1:4" ht="50.1" customHeight="1" x14ac:dyDescent="0.2">
      <c r="A2417" s="226">
        <v>91834</v>
      </c>
      <c r="B2417" s="223" t="s">
        <v>2702</v>
      </c>
      <c r="C2417" s="220" t="s">
        <v>125</v>
      </c>
      <c r="D2417" s="221">
        <v>5.67</v>
      </c>
    </row>
    <row r="2418" spans="1:4" ht="50.1" customHeight="1" x14ac:dyDescent="0.2">
      <c r="A2418" s="226">
        <v>91836</v>
      </c>
      <c r="B2418" s="223" t="s">
        <v>2703</v>
      </c>
      <c r="C2418" s="220" t="s">
        <v>125</v>
      </c>
      <c r="D2418" s="221">
        <v>7.29</v>
      </c>
    </row>
    <row r="2419" spans="1:4" ht="50.1" customHeight="1" x14ac:dyDescent="0.2">
      <c r="A2419" s="226">
        <v>91842</v>
      </c>
      <c r="B2419" s="223" t="s">
        <v>2704</v>
      </c>
      <c r="C2419" s="220" t="s">
        <v>125</v>
      </c>
      <c r="D2419" s="221">
        <v>3.71</v>
      </c>
    </row>
    <row r="2420" spans="1:4" ht="50.1" customHeight="1" x14ac:dyDescent="0.2">
      <c r="A2420" s="226">
        <v>91844</v>
      </c>
      <c r="B2420" s="223" t="s">
        <v>2705</v>
      </c>
      <c r="C2420" s="220" t="s">
        <v>125</v>
      </c>
      <c r="D2420" s="221">
        <v>4.3499999999999996</v>
      </c>
    </row>
    <row r="2421" spans="1:4" ht="50.1" customHeight="1" x14ac:dyDescent="0.2">
      <c r="A2421" s="226">
        <v>91846</v>
      </c>
      <c r="B2421" s="223" t="s">
        <v>2706</v>
      </c>
      <c r="C2421" s="220" t="s">
        <v>125</v>
      </c>
      <c r="D2421" s="221">
        <v>5.96</v>
      </c>
    </row>
    <row r="2422" spans="1:4" ht="50.1" customHeight="1" x14ac:dyDescent="0.2">
      <c r="A2422" s="226">
        <v>91852</v>
      </c>
      <c r="B2422" s="223" t="s">
        <v>2707</v>
      </c>
      <c r="C2422" s="220" t="s">
        <v>125</v>
      </c>
      <c r="D2422" s="221">
        <v>5.63</v>
      </c>
    </row>
    <row r="2423" spans="1:4" ht="50.1" customHeight="1" x14ac:dyDescent="0.2">
      <c r="A2423" s="226">
        <v>91854</v>
      </c>
      <c r="B2423" s="223" t="s">
        <v>2708</v>
      </c>
      <c r="C2423" s="220" t="s">
        <v>125</v>
      </c>
      <c r="D2423" s="221">
        <v>6.26</v>
      </c>
    </row>
    <row r="2424" spans="1:4" ht="50.1" customHeight="1" x14ac:dyDescent="0.2">
      <c r="A2424" s="226">
        <v>91856</v>
      </c>
      <c r="B2424" s="223" t="s">
        <v>2709</v>
      </c>
      <c r="C2424" s="220" t="s">
        <v>125</v>
      </c>
      <c r="D2424" s="221">
        <v>7.8</v>
      </c>
    </row>
    <row r="2425" spans="1:4" ht="50.1" customHeight="1" x14ac:dyDescent="0.2">
      <c r="A2425" s="226">
        <v>91862</v>
      </c>
      <c r="B2425" s="223" t="s">
        <v>2710</v>
      </c>
      <c r="C2425" s="220" t="s">
        <v>125</v>
      </c>
      <c r="D2425" s="221">
        <v>6.02</v>
      </c>
    </row>
    <row r="2426" spans="1:4" ht="50.1" customHeight="1" x14ac:dyDescent="0.2">
      <c r="A2426" s="226">
        <v>91863</v>
      </c>
      <c r="B2426" s="223" t="s">
        <v>2711</v>
      </c>
      <c r="C2426" s="220" t="s">
        <v>125</v>
      </c>
      <c r="D2426" s="221">
        <v>7.06</v>
      </c>
    </row>
    <row r="2427" spans="1:4" ht="50.1" customHeight="1" x14ac:dyDescent="0.2">
      <c r="A2427" s="226">
        <v>91864</v>
      </c>
      <c r="B2427" s="223" t="s">
        <v>2712</v>
      </c>
      <c r="C2427" s="220" t="s">
        <v>125</v>
      </c>
      <c r="D2427" s="221">
        <v>9.15</v>
      </c>
    </row>
    <row r="2428" spans="1:4" ht="50.1" customHeight="1" x14ac:dyDescent="0.2">
      <c r="A2428" s="226">
        <v>91865</v>
      </c>
      <c r="B2428" s="223" t="s">
        <v>2713</v>
      </c>
      <c r="C2428" s="220" t="s">
        <v>125</v>
      </c>
      <c r="D2428" s="221">
        <v>11.3</v>
      </c>
    </row>
    <row r="2429" spans="1:4" ht="50.1" customHeight="1" x14ac:dyDescent="0.2">
      <c r="A2429" s="226">
        <v>91866</v>
      </c>
      <c r="B2429" s="223" t="s">
        <v>2714</v>
      </c>
      <c r="C2429" s="220" t="s">
        <v>125</v>
      </c>
      <c r="D2429" s="221">
        <v>4.78</v>
      </c>
    </row>
    <row r="2430" spans="1:4" ht="50.1" customHeight="1" x14ac:dyDescent="0.2">
      <c r="A2430" s="226">
        <v>91867</v>
      </c>
      <c r="B2430" s="223" t="s">
        <v>2715</v>
      </c>
      <c r="C2430" s="220" t="s">
        <v>125</v>
      </c>
      <c r="D2430" s="221">
        <v>5.84</v>
      </c>
    </row>
    <row r="2431" spans="1:4" ht="50.1" customHeight="1" x14ac:dyDescent="0.2">
      <c r="A2431" s="226">
        <v>91868</v>
      </c>
      <c r="B2431" s="223" t="s">
        <v>2716</v>
      </c>
      <c r="C2431" s="220" t="s">
        <v>125</v>
      </c>
      <c r="D2431" s="221">
        <v>7.93</v>
      </c>
    </row>
    <row r="2432" spans="1:4" ht="50.1" customHeight="1" x14ac:dyDescent="0.2">
      <c r="A2432" s="226">
        <v>91869</v>
      </c>
      <c r="B2432" s="223" t="s">
        <v>2717</v>
      </c>
      <c r="C2432" s="220" t="s">
        <v>125</v>
      </c>
      <c r="D2432" s="221">
        <v>10.08</v>
      </c>
    </row>
    <row r="2433" spans="1:4" ht="50.1" customHeight="1" x14ac:dyDescent="0.2">
      <c r="A2433" s="226">
        <v>91870</v>
      </c>
      <c r="B2433" s="223" t="s">
        <v>2718</v>
      </c>
      <c r="C2433" s="220" t="s">
        <v>125</v>
      </c>
      <c r="D2433" s="221">
        <v>7.16</v>
      </c>
    </row>
    <row r="2434" spans="1:4" ht="50.1" customHeight="1" x14ac:dyDescent="0.2">
      <c r="A2434" s="226">
        <v>91871</v>
      </c>
      <c r="B2434" s="223" t="s">
        <v>2719</v>
      </c>
      <c r="C2434" s="220" t="s">
        <v>125</v>
      </c>
      <c r="D2434" s="221">
        <v>8.23</v>
      </c>
    </row>
    <row r="2435" spans="1:4" ht="50.1" customHeight="1" x14ac:dyDescent="0.2">
      <c r="A2435" s="226">
        <v>91872</v>
      </c>
      <c r="B2435" s="223" t="s">
        <v>2720</v>
      </c>
      <c r="C2435" s="220" t="s">
        <v>125</v>
      </c>
      <c r="D2435" s="221">
        <v>10.33</v>
      </c>
    </row>
    <row r="2436" spans="1:4" ht="50.1" customHeight="1" x14ac:dyDescent="0.2">
      <c r="A2436" s="226">
        <v>91873</v>
      </c>
      <c r="B2436" s="223" t="s">
        <v>2721</v>
      </c>
      <c r="C2436" s="220" t="s">
        <v>125</v>
      </c>
      <c r="D2436" s="221">
        <v>12.44</v>
      </c>
    </row>
    <row r="2437" spans="1:4" ht="50.1" customHeight="1" x14ac:dyDescent="0.2">
      <c r="A2437" s="226">
        <v>93008</v>
      </c>
      <c r="B2437" s="223" t="s">
        <v>2722</v>
      </c>
      <c r="C2437" s="220" t="s">
        <v>125</v>
      </c>
      <c r="D2437" s="221">
        <v>9.44</v>
      </c>
    </row>
    <row r="2438" spans="1:4" ht="50.1" customHeight="1" x14ac:dyDescent="0.2">
      <c r="A2438" s="226">
        <v>93009</v>
      </c>
      <c r="B2438" s="223" t="s">
        <v>2723</v>
      </c>
      <c r="C2438" s="220" t="s">
        <v>125</v>
      </c>
      <c r="D2438" s="221">
        <v>13.52</v>
      </c>
    </row>
    <row r="2439" spans="1:4" ht="50.1" customHeight="1" x14ac:dyDescent="0.2">
      <c r="A2439" s="226">
        <v>93010</v>
      </c>
      <c r="B2439" s="223" t="s">
        <v>2724</v>
      </c>
      <c r="C2439" s="220" t="s">
        <v>125</v>
      </c>
      <c r="D2439" s="221">
        <v>18.52</v>
      </c>
    </row>
    <row r="2440" spans="1:4" ht="50.1" customHeight="1" x14ac:dyDescent="0.2">
      <c r="A2440" s="226">
        <v>93011</v>
      </c>
      <c r="B2440" s="223" t="s">
        <v>2725</v>
      </c>
      <c r="C2440" s="220" t="s">
        <v>125</v>
      </c>
      <c r="D2440" s="221">
        <v>22.45</v>
      </c>
    </row>
    <row r="2441" spans="1:4" ht="50.1" customHeight="1" x14ac:dyDescent="0.2">
      <c r="A2441" s="226">
        <v>93012</v>
      </c>
      <c r="B2441" s="223" t="s">
        <v>2726</v>
      </c>
      <c r="C2441" s="220" t="s">
        <v>125</v>
      </c>
      <c r="D2441" s="221">
        <v>33.36</v>
      </c>
    </row>
    <row r="2442" spans="1:4" ht="50.1" customHeight="1" x14ac:dyDescent="0.2">
      <c r="A2442" s="226">
        <v>95726</v>
      </c>
      <c r="B2442" s="223" t="s">
        <v>2727</v>
      </c>
      <c r="C2442" s="220" t="s">
        <v>125</v>
      </c>
      <c r="D2442" s="221">
        <v>4.09</v>
      </c>
    </row>
    <row r="2443" spans="1:4" ht="50.1" customHeight="1" x14ac:dyDescent="0.2">
      <c r="A2443" s="226">
        <v>95727</v>
      </c>
      <c r="B2443" s="223" t="s">
        <v>2728</v>
      </c>
      <c r="C2443" s="220" t="s">
        <v>125</v>
      </c>
      <c r="D2443" s="221">
        <v>4.66</v>
      </c>
    </row>
    <row r="2444" spans="1:4" ht="50.1" customHeight="1" x14ac:dyDescent="0.2">
      <c r="A2444" s="226">
        <v>95728</v>
      </c>
      <c r="B2444" s="223" t="s">
        <v>2729</v>
      </c>
      <c r="C2444" s="220" t="s">
        <v>125</v>
      </c>
      <c r="D2444" s="221">
        <v>5.79</v>
      </c>
    </row>
    <row r="2445" spans="1:4" ht="50.1" customHeight="1" x14ac:dyDescent="0.2">
      <c r="A2445" s="226">
        <v>95729</v>
      </c>
      <c r="B2445" s="223" t="s">
        <v>2730</v>
      </c>
      <c r="C2445" s="220" t="s">
        <v>125</v>
      </c>
      <c r="D2445" s="221">
        <v>5.61</v>
      </c>
    </row>
    <row r="2446" spans="1:4" ht="50.1" customHeight="1" x14ac:dyDescent="0.2">
      <c r="A2446" s="226">
        <v>95730</v>
      </c>
      <c r="B2446" s="223" t="s">
        <v>2731</v>
      </c>
      <c r="C2446" s="220" t="s">
        <v>125</v>
      </c>
      <c r="D2446" s="221">
        <v>6.18</v>
      </c>
    </row>
    <row r="2447" spans="1:4" ht="50.1" customHeight="1" x14ac:dyDescent="0.2">
      <c r="A2447" s="226">
        <v>95731</v>
      </c>
      <c r="B2447" s="223" t="s">
        <v>2732</v>
      </c>
      <c r="C2447" s="220" t="s">
        <v>125</v>
      </c>
      <c r="D2447" s="221">
        <v>7.31</v>
      </c>
    </row>
    <row r="2448" spans="1:4" ht="50.1" customHeight="1" x14ac:dyDescent="0.2">
      <c r="A2448" s="226">
        <v>95732</v>
      </c>
      <c r="B2448" s="223" t="s">
        <v>2733</v>
      </c>
      <c r="C2448" s="220" t="s">
        <v>206</v>
      </c>
      <c r="D2448" s="221">
        <v>2.9</v>
      </c>
    </row>
    <row r="2449" spans="1:4" ht="50.1" customHeight="1" x14ac:dyDescent="0.2">
      <c r="A2449" s="226">
        <v>95745</v>
      </c>
      <c r="B2449" s="223" t="s">
        <v>2734</v>
      </c>
      <c r="C2449" s="220" t="s">
        <v>125</v>
      </c>
      <c r="D2449" s="221">
        <v>20.83</v>
      </c>
    </row>
    <row r="2450" spans="1:4" ht="50.1" customHeight="1" x14ac:dyDescent="0.2">
      <c r="A2450" s="226">
        <v>95746</v>
      </c>
      <c r="B2450" s="223" t="s">
        <v>2735</v>
      </c>
      <c r="C2450" s="220" t="s">
        <v>125</v>
      </c>
      <c r="D2450" s="221">
        <v>26.17</v>
      </c>
    </row>
    <row r="2451" spans="1:4" ht="50.1" customHeight="1" x14ac:dyDescent="0.2">
      <c r="A2451" s="226">
        <v>95747</v>
      </c>
      <c r="B2451" s="223" t="s">
        <v>2736</v>
      </c>
      <c r="C2451" s="220" t="s">
        <v>125</v>
      </c>
      <c r="D2451" s="221">
        <v>45.11</v>
      </c>
    </row>
    <row r="2452" spans="1:4" ht="50.1" customHeight="1" x14ac:dyDescent="0.2">
      <c r="A2452" s="226">
        <v>95748</v>
      </c>
      <c r="B2452" s="223" t="s">
        <v>2737</v>
      </c>
      <c r="C2452" s="220" t="s">
        <v>125</v>
      </c>
      <c r="D2452" s="221">
        <v>48.22</v>
      </c>
    </row>
    <row r="2453" spans="1:4" ht="50.1" customHeight="1" x14ac:dyDescent="0.2">
      <c r="A2453" s="226">
        <v>95749</v>
      </c>
      <c r="B2453" s="223" t="s">
        <v>2738</v>
      </c>
      <c r="C2453" s="220" t="s">
        <v>125</v>
      </c>
      <c r="D2453" s="221">
        <v>25.77</v>
      </c>
    </row>
    <row r="2454" spans="1:4" ht="50.1" customHeight="1" x14ac:dyDescent="0.2">
      <c r="A2454" s="226">
        <v>95750</v>
      </c>
      <c r="B2454" s="223" t="s">
        <v>2739</v>
      </c>
      <c r="C2454" s="220" t="s">
        <v>125</v>
      </c>
      <c r="D2454" s="221">
        <v>30.97</v>
      </c>
    </row>
    <row r="2455" spans="1:4" ht="50.1" customHeight="1" x14ac:dyDescent="0.2">
      <c r="A2455" s="226">
        <v>95751</v>
      </c>
      <c r="B2455" s="223" t="s">
        <v>2740</v>
      </c>
      <c r="C2455" s="220" t="s">
        <v>125</v>
      </c>
      <c r="D2455" s="221">
        <v>49.76</v>
      </c>
    </row>
    <row r="2456" spans="1:4" ht="50.1" customHeight="1" x14ac:dyDescent="0.2">
      <c r="A2456" s="226">
        <v>95752</v>
      </c>
      <c r="B2456" s="223" t="s">
        <v>2741</v>
      </c>
      <c r="C2456" s="220" t="s">
        <v>125</v>
      </c>
      <c r="D2456" s="221">
        <v>52.71</v>
      </c>
    </row>
    <row r="2457" spans="1:4" ht="50.1" customHeight="1" x14ac:dyDescent="0.2">
      <c r="A2457" s="226">
        <v>72259</v>
      </c>
      <c r="B2457" s="223" t="s">
        <v>2742</v>
      </c>
      <c r="C2457" s="220" t="s">
        <v>206</v>
      </c>
      <c r="D2457" s="221">
        <v>13.39</v>
      </c>
    </row>
    <row r="2458" spans="1:4" ht="50.1" customHeight="1" x14ac:dyDescent="0.2">
      <c r="A2458" s="226">
        <v>72260</v>
      </c>
      <c r="B2458" s="223" t="s">
        <v>2743</v>
      </c>
      <c r="C2458" s="220" t="s">
        <v>206</v>
      </c>
      <c r="D2458" s="221">
        <v>13.34</v>
      </c>
    </row>
    <row r="2459" spans="1:4" ht="50.1" customHeight="1" x14ac:dyDescent="0.2">
      <c r="A2459" s="226">
        <v>72261</v>
      </c>
      <c r="B2459" s="223" t="s">
        <v>2744</v>
      </c>
      <c r="C2459" s="220" t="s">
        <v>206</v>
      </c>
      <c r="D2459" s="221">
        <v>14.06</v>
      </c>
    </row>
    <row r="2460" spans="1:4" ht="50.1" customHeight="1" x14ac:dyDescent="0.2">
      <c r="A2460" s="226">
        <v>72262</v>
      </c>
      <c r="B2460" s="223" t="s">
        <v>2745</v>
      </c>
      <c r="C2460" s="220" t="s">
        <v>206</v>
      </c>
      <c r="D2460" s="221">
        <v>14.12</v>
      </c>
    </row>
    <row r="2461" spans="1:4" ht="50.1" customHeight="1" x14ac:dyDescent="0.2">
      <c r="A2461" s="226">
        <v>72263</v>
      </c>
      <c r="B2461" s="223" t="s">
        <v>2746</v>
      </c>
      <c r="C2461" s="220" t="s">
        <v>206</v>
      </c>
      <c r="D2461" s="221">
        <v>18.98</v>
      </c>
    </row>
    <row r="2462" spans="1:4" ht="50.1" customHeight="1" x14ac:dyDescent="0.2">
      <c r="A2462" s="226">
        <v>72264</v>
      </c>
      <c r="B2462" s="223" t="s">
        <v>2747</v>
      </c>
      <c r="C2462" s="220" t="s">
        <v>206</v>
      </c>
      <c r="D2462" s="221">
        <v>19.13</v>
      </c>
    </row>
    <row r="2463" spans="1:4" ht="50.1" customHeight="1" x14ac:dyDescent="0.2">
      <c r="A2463" s="226">
        <v>72265</v>
      </c>
      <c r="B2463" s="223" t="s">
        <v>2748</v>
      </c>
      <c r="C2463" s="220" t="s">
        <v>206</v>
      </c>
      <c r="D2463" s="221">
        <v>22.89</v>
      </c>
    </row>
    <row r="2464" spans="1:4" ht="50.1" customHeight="1" x14ac:dyDescent="0.2">
      <c r="A2464" s="226">
        <v>72266</v>
      </c>
      <c r="B2464" s="223" t="s">
        <v>2749</v>
      </c>
      <c r="C2464" s="220" t="s">
        <v>206</v>
      </c>
      <c r="D2464" s="221">
        <v>30.63</v>
      </c>
    </row>
    <row r="2465" spans="1:4" ht="50.1" customHeight="1" x14ac:dyDescent="0.2">
      <c r="A2465" s="226">
        <v>72267</v>
      </c>
      <c r="B2465" s="223" t="s">
        <v>2750</v>
      </c>
      <c r="C2465" s="220" t="s">
        <v>206</v>
      </c>
      <c r="D2465" s="221">
        <v>30.89</v>
      </c>
    </row>
    <row r="2466" spans="1:4" ht="50.1" customHeight="1" x14ac:dyDescent="0.2">
      <c r="A2466" s="226">
        <v>72268</v>
      </c>
      <c r="B2466" s="223" t="s">
        <v>2751</v>
      </c>
      <c r="C2466" s="220" t="s">
        <v>206</v>
      </c>
      <c r="D2466" s="221">
        <v>32.119999999999997</v>
      </c>
    </row>
    <row r="2467" spans="1:4" ht="50.1" customHeight="1" x14ac:dyDescent="0.2">
      <c r="A2467" s="226">
        <v>72269</v>
      </c>
      <c r="B2467" s="223" t="s">
        <v>2752</v>
      </c>
      <c r="C2467" s="220" t="s">
        <v>206</v>
      </c>
      <c r="D2467" s="221">
        <v>36.71</v>
      </c>
    </row>
    <row r="2468" spans="1:4" ht="50.1" customHeight="1" x14ac:dyDescent="0.2">
      <c r="A2468" s="226">
        <v>72270</v>
      </c>
      <c r="B2468" s="223" t="s">
        <v>2753</v>
      </c>
      <c r="C2468" s="220" t="s">
        <v>206</v>
      </c>
      <c r="D2468" s="221">
        <v>45.34</v>
      </c>
    </row>
    <row r="2469" spans="1:4" ht="50.1" customHeight="1" x14ac:dyDescent="0.2">
      <c r="A2469" s="226">
        <v>72271</v>
      </c>
      <c r="B2469" s="223" t="s">
        <v>2754</v>
      </c>
      <c r="C2469" s="220" t="s">
        <v>206</v>
      </c>
      <c r="D2469" s="221">
        <v>10.96</v>
      </c>
    </row>
    <row r="2470" spans="1:4" ht="50.1" customHeight="1" x14ac:dyDescent="0.2">
      <c r="A2470" s="226">
        <v>72272</v>
      </c>
      <c r="B2470" s="223" t="s">
        <v>2755</v>
      </c>
      <c r="C2470" s="220" t="s">
        <v>206</v>
      </c>
      <c r="D2470" s="221">
        <v>12.2</v>
      </c>
    </row>
    <row r="2471" spans="1:4" ht="50.1" customHeight="1" x14ac:dyDescent="0.2">
      <c r="A2471" s="226" t="s">
        <v>2756</v>
      </c>
      <c r="B2471" s="223" t="s">
        <v>2757</v>
      </c>
      <c r="C2471" s="220" t="s">
        <v>206</v>
      </c>
      <c r="D2471" s="221">
        <v>31.65</v>
      </c>
    </row>
    <row r="2472" spans="1:4" ht="50.1" customHeight="1" x14ac:dyDescent="0.2">
      <c r="A2472" s="226" t="s">
        <v>2758</v>
      </c>
      <c r="B2472" s="223" t="s">
        <v>2759</v>
      </c>
      <c r="C2472" s="220" t="s">
        <v>206</v>
      </c>
      <c r="D2472" s="221">
        <v>49</v>
      </c>
    </row>
    <row r="2473" spans="1:4" ht="50.1" customHeight="1" x14ac:dyDescent="0.2">
      <c r="A2473" s="226" t="s">
        <v>2760</v>
      </c>
      <c r="B2473" s="223" t="s">
        <v>2761</v>
      </c>
      <c r="C2473" s="220" t="s">
        <v>206</v>
      </c>
      <c r="D2473" s="221">
        <v>114.54</v>
      </c>
    </row>
    <row r="2474" spans="1:4" ht="50.1" customHeight="1" x14ac:dyDescent="0.2">
      <c r="A2474" s="226" t="s">
        <v>2762</v>
      </c>
      <c r="B2474" s="223" t="s">
        <v>2763</v>
      </c>
      <c r="C2474" s="220" t="s">
        <v>206</v>
      </c>
      <c r="D2474" s="221">
        <v>19.489999999999998</v>
      </c>
    </row>
    <row r="2475" spans="1:4" ht="50.1" customHeight="1" x14ac:dyDescent="0.2">
      <c r="A2475" s="226">
        <v>83377</v>
      </c>
      <c r="B2475" s="223" t="s">
        <v>2764</v>
      </c>
      <c r="C2475" s="220" t="s">
        <v>206</v>
      </c>
      <c r="D2475" s="221">
        <v>9.66</v>
      </c>
    </row>
    <row r="2476" spans="1:4" ht="50.1" customHeight="1" x14ac:dyDescent="0.2">
      <c r="A2476" s="226">
        <v>91874</v>
      </c>
      <c r="B2476" s="223" t="s">
        <v>2765</v>
      </c>
      <c r="C2476" s="220" t="s">
        <v>206</v>
      </c>
      <c r="D2476" s="221">
        <v>3.37</v>
      </c>
    </row>
    <row r="2477" spans="1:4" ht="50.1" customHeight="1" x14ac:dyDescent="0.2">
      <c r="A2477" s="226">
        <v>91875</v>
      </c>
      <c r="B2477" s="223" t="s">
        <v>2766</v>
      </c>
      <c r="C2477" s="220" t="s">
        <v>206</v>
      </c>
      <c r="D2477" s="221">
        <v>4.4400000000000004</v>
      </c>
    </row>
    <row r="2478" spans="1:4" ht="50.1" customHeight="1" x14ac:dyDescent="0.2">
      <c r="A2478" s="226">
        <v>91876</v>
      </c>
      <c r="B2478" s="223" t="s">
        <v>2767</v>
      </c>
      <c r="C2478" s="220" t="s">
        <v>206</v>
      </c>
      <c r="D2478" s="221">
        <v>5.84</v>
      </c>
    </row>
    <row r="2479" spans="1:4" ht="50.1" customHeight="1" x14ac:dyDescent="0.2">
      <c r="A2479" s="226">
        <v>91877</v>
      </c>
      <c r="B2479" s="223" t="s">
        <v>2768</v>
      </c>
      <c r="C2479" s="220" t="s">
        <v>206</v>
      </c>
      <c r="D2479" s="221">
        <v>7.66</v>
      </c>
    </row>
    <row r="2480" spans="1:4" ht="50.1" customHeight="1" x14ac:dyDescent="0.2">
      <c r="A2480" s="226">
        <v>91878</v>
      </c>
      <c r="B2480" s="223" t="s">
        <v>2769</v>
      </c>
      <c r="C2480" s="220" t="s">
        <v>206</v>
      </c>
      <c r="D2480" s="221">
        <v>4.41</v>
      </c>
    </row>
    <row r="2481" spans="1:4" ht="50.1" customHeight="1" x14ac:dyDescent="0.2">
      <c r="A2481" s="226">
        <v>91879</v>
      </c>
      <c r="B2481" s="223" t="s">
        <v>2770</v>
      </c>
      <c r="C2481" s="220" t="s">
        <v>206</v>
      </c>
      <c r="D2481" s="221">
        <v>5.44</v>
      </c>
    </row>
    <row r="2482" spans="1:4" ht="50.1" customHeight="1" x14ac:dyDescent="0.2">
      <c r="A2482" s="226">
        <v>91880</v>
      </c>
      <c r="B2482" s="223" t="s">
        <v>2771</v>
      </c>
      <c r="C2482" s="220" t="s">
        <v>206</v>
      </c>
      <c r="D2482" s="221">
        <v>6.86</v>
      </c>
    </row>
    <row r="2483" spans="1:4" ht="50.1" customHeight="1" x14ac:dyDescent="0.2">
      <c r="A2483" s="226">
        <v>91881</v>
      </c>
      <c r="B2483" s="223" t="s">
        <v>2772</v>
      </c>
      <c r="C2483" s="220" t="s">
        <v>206</v>
      </c>
      <c r="D2483" s="221">
        <v>8.69</v>
      </c>
    </row>
    <row r="2484" spans="1:4" ht="50.1" customHeight="1" x14ac:dyDescent="0.2">
      <c r="A2484" s="226">
        <v>91882</v>
      </c>
      <c r="B2484" s="223" t="s">
        <v>2773</v>
      </c>
      <c r="C2484" s="220" t="s">
        <v>206</v>
      </c>
      <c r="D2484" s="221">
        <v>5.51</v>
      </c>
    </row>
    <row r="2485" spans="1:4" ht="50.1" customHeight="1" x14ac:dyDescent="0.2">
      <c r="A2485" s="226">
        <v>91884</v>
      </c>
      <c r="B2485" s="223" t="s">
        <v>2774</v>
      </c>
      <c r="C2485" s="220" t="s">
        <v>206</v>
      </c>
      <c r="D2485" s="221">
        <v>6.28</v>
      </c>
    </row>
    <row r="2486" spans="1:4" ht="50.1" customHeight="1" x14ac:dyDescent="0.2">
      <c r="A2486" s="226">
        <v>91885</v>
      </c>
      <c r="B2486" s="223" t="s">
        <v>2775</v>
      </c>
      <c r="C2486" s="220" t="s">
        <v>206</v>
      </c>
      <c r="D2486" s="221">
        <v>7.37</v>
      </c>
    </row>
    <row r="2487" spans="1:4" ht="50.1" customHeight="1" x14ac:dyDescent="0.2">
      <c r="A2487" s="226">
        <v>91886</v>
      </c>
      <c r="B2487" s="223" t="s">
        <v>2776</v>
      </c>
      <c r="C2487" s="220" t="s">
        <v>206</v>
      </c>
      <c r="D2487" s="221">
        <v>8.7899999999999991</v>
      </c>
    </row>
    <row r="2488" spans="1:4" ht="50.1" customHeight="1" x14ac:dyDescent="0.2">
      <c r="A2488" s="226">
        <v>91887</v>
      </c>
      <c r="B2488" s="223" t="s">
        <v>2777</v>
      </c>
      <c r="C2488" s="220" t="s">
        <v>206</v>
      </c>
      <c r="D2488" s="221">
        <v>5.92</v>
      </c>
    </row>
    <row r="2489" spans="1:4" ht="50.1" customHeight="1" x14ac:dyDescent="0.2">
      <c r="A2489" s="226">
        <v>91889</v>
      </c>
      <c r="B2489" s="223" t="s">
        <v>2778</v>
      </c>
      <c r="C2489" s="220" t="s">
        <v>206</v>
      </c>
      <c r="D2489" s="221">
        <v>5.76</v>
      </c>
    </row>
    <row r="2490" spans="1:4" ht="50.1" customHeight="1" x14ac:dyDescent="0.2">
      <c r="A2490" s="226">
        <v>91890</v>
      </c>
      <c r="B2490" s="223" t="s">
        <v>2779</v>
      </c>
      <c r="C2490" s="220" t="s">
        <v>206</v>
      </c>
      <c r="D2490" s="221">
        <v>7.18</v>
      </c>
    </row>
    <row r="2491" spans="1:4" ht="50.1" customHeight="1" x14ac:dyDescent="0.2">
      <c r="A2491" s="226">
        <v>91892</v>
      </c>
      <c r="B2491" s="223" t="s">
        <v>2780</v>
      </c>
      <c r="C2491" s="220" t="s">
        <v>206</v>
      </c>
      <c r="D2491" s="221">
        <v>8.26</v>
      </c>
    </row>
    <row r="2492" spans="1:4" ht="50.1" customHeight="1" x14ac:dyDescent="0.2">
      <c r="A2492" s="226">
        <v>91893</v>
      </c>
      <c r="B2492" s="223" t="s">
        <v>2781</v>
      </c>
      <c r="C2492" s="220" t="s">
        <v>206</v>
      </c>
      <c r="D2492" s="221">
        <v>9.69</v>
      </c>
    </row>
    <row r="2493" spans="1:4" ht="50.1" customHeight="1" x14ac:dyDescent="0.2">
      <c r="A2493" s="226">
        <v>91896</v>
      </c>
      <c r="B2493" s="223" t="s">
        <v>2782</v>
      </c>
      <c r="C2493" s="220" t="s">
        <v>206</v>
      </c>
      <c r="D2493" s="221">
        <v>11.95</v>
      </c>
    </row>
    <row r="2494" spans="1:4" ht="50.1" customHeight="1" x14ac:dyDescent="0.2">
      <c r="A2494" s="226">
        <v>91898</v>
      </c>
      <c r="B2494" s="223" t="s">
        <v>2783</v>
      </c>
      <c r="C2494" s="220" t="s">
        <v>206</v>
      </c>
      <c r="D2494" s="221">
        <v>13.12</v>
      </c>
    </row>
    <row r="2495" spans="1:4" ht="50.1" customHeight="1" x14ac:dyDescent="0.2">
      <c r="A2495" s="226">
        <v>91899</v>
      </c>
      <c r="B2495" s="223" t="s">
        <v>2784</v>
      </c>
      <c r="C2495" s="220" t="s">
        <v>206</v>
      </c>
      <c r="D2495" s="221">
        <v>7.41</v>
      </c>
    </row>
    <row r="2496" spans="1:4" ht="50.1" customHeight="1" x14ac:dyDescent="0.2">
      <c r="A2496" s="226">
        <v>91901</v>
      </c>
      <c r="B2496" s="223" t="s">
        <v>2785</v>
      </c>
      <c r="C2496" s="220" t="s">
        <v>206</v>
      </c>
      <c r="D2496" s="221">
        <v>7.25</v>
      </c>
    </row>
    <row r="2497" spans="1:4" ht="50.1" customHeight="1" x14ac:dyDescent="0.2">
      <c r="A2497" s="226">
        <v>91902</v>
      </c>
      <c r="B2497" s="223" t="s">
        <v>2786</v>
      </c>
      <c r="C2497" s="220" t="s">
        <v>206</v>
      </c>
      <c r="D2497" s="221">
        <v>8.67</v>
      </c>
    </row>
    <row r="2498" spans="1:4" ht="50.1" customHeight="1" x14ac:dyDescent="0.2">
      <c r="A2498" s="226">
        <v>91904</v>
      </c>
      <c r="B2498" s="223" t="s">
        <v>2787</v>
      </c>
      <c r="C2498" s="220" t="s">
        <v>206</v>
      </c>
      <c r="D2498" s="221">
        <v>9.75</v>
      </c>
    </row>
    <row r="2499" spans="1:4" ht="50.1" customHeight="1" x14ac:dyDescent="0.2">
      <c r="A2499" s="226">
        <v>91905</v>
      </c>
      <c r="B2499" s="223" t="s">
        <v>2788</v>
      </c>
      <c r="C2499" s="220" t="s">
        <v>206</v>
      </c>
      <c r="D2499" s="221">
        <v>11.18</v>
      </c>
    </row>
    <row r="2500" spans="1:4" ht="50.1" customHeight="1" x14ac:dyDescent="0.2">
      <c r="A2500" s="226">
        <v>91908</v>
      </c>
      <c r="B2500" s="223" t="s">
        <v>2789</v>
      </c>
      <c r="C2500" s="220" t="s">
        <v>206</v>
      </c>
      <c r="D2500" s="221">
        <v>13.48</v>
      </c>
    </row>
    <row r="2501" spans="1:4" ht="50.1" customHeight="1" x14ac:dyDescent="0.2">
      <c r="A2501" s="226">
        <v>91910</v>
      </c>
      <c r="B2501" s="223" t="s">
        <v>2790</v>
      </c>
      <c r="C2501" s="220" t="s">
        <v>206</v>
      </c>
      <c r="D2501" s="221">
        <v>14.65</v>
      </c>
    </row>
    <row r="2502" spans="1:4" ht="50.1" customHeight="1" x14ac:dyDescent="0.2">
      <c r="A2502" s="226">
        <v>91911</v>
      </c>
      <c r="B2502" s="223" t="s">
        <v>2791</v>
      </c>
      <c r="C2502" s="220" t="s">
        <v>206</v>
      </c>
      <c r="D2502" s="221">
        <v>9.11</v>
      </c>
    </row>
    <row r="2503" spans="1:4" ht="50.1" customHeight="1" x14ac:dyDescent="0.2">
      <c r="A2503" s="226">
        <v>91913</v>
      </c>
      <c r="B2503" s="223" t="s">
        <v>2792</v>
      </c>
      <c r="C2503" s="220" t="s">
        <v>206</v>
      </c>
      <c r="D2503" s="221">
        <v>8.9499999999999993</v>
      </c>
    </row>
    <row r="2504" spans="1:4" ht="50.1" customHeight="1" x14ac:dyDescent="0.2">
      <c r="A2504" s="226">
        <v>91914</v>
      </c>
      <c r="B2504" s="223" t="s">
        <v>2793</v>
      </c>
      <c r="C2504" s="220" t="s">
        <v>206</v>
      </c>
      <c r="D2504" s="221">
        <v>9.99</v>
      </c>
    </row>
    <row r="2505" spans="1:4" ht="50.1" customHeight="1" x14ac:dyDescent="0.2">
      <c r="A2505" s="226">
        <v>91916</v>
      </c>
      <c r="B2505" s="223" t="s">
        <v>2794</v>
      </c>
      <c r="C2505" s="220" t="s">
        <v>206</v>
      </c>
      <c r="D2505" s="221">
        <v>11.07</v>
      </c>
    </row>
    <row r="2506" spans="1:4" ht="50.1" customHeight="1" x14ac:dyDescent="0.2">
      <c r="A2506" s="226">
        <v>91917</v>
      </c>
      <c r="B2506" s="223" t="s">
        <v>2795</v>
      </c>
      <c r="C2506" s="220" t="s">
        <v>206</v>
      </c>
      <c r="D2506" s="221">
        <v>11.97</v>
      </c>
    </row>
    <row r="2507" spans="1:4" ht="50.1" customHeight="1" x14ac:dyDescent="0.2">
      <c r="A2507" s="226">
        <v>91920</v>
      </c>
      <c r="B2507" s="223" t="s">
        <v>2796</v>
      </c>
      <c r="C2507" s="220" t="s">
        <v>206</v>
      </c>
      <c r="D2507" s="221">
        <v>13.65</v>
      </c>
    </row>
    <row r="2508" spans="1:4" ht="50.1" customHeight="1" x14ac:dyDescent="0.2">
      <c r="A2508" s="226">
        <v>91922</v>
      </c>
      <c r="B2508" s="223" t="s">
        <v>2797</v>
      </c>
      <c r="C2508" s="220" t="s">
        <v>206</v>
      </c>
      <c r="D2508" s="221">
        <v>14.82</v>
      </c>
    </row>
    <row r="2509" spans="1:4" ht="50.1" customHeight="1" x14ac:dyDescent="0.2">
      <c r="A2509" s="226">
        <v>93013</v>
      </c>
      <c r="B2509" s="223" t="s">
        <v>2798</v>
      </c>
      <c r="C2509" s="220" t="s">
        <v>206</v>
      </c>
      <c r="D2509" s="221">
        <v>9.9</v>
      </c>
    </row>
    <row r="2510" spans="1:4" ht="50.1" customHeight="1" x14ac:dyDescent="0.2">
      <c r="A2510" s="226">
        <v>93014</v>
      </c>
      <c r="B2510" s="223" t="s">
        <v>2799</v>
      </c>
      <c r="C2510" s="220" t="s">
        <v>206</v>
      </c>
      <c r="D2510" s="221">
        <v>11.97</v>
      </c>
    </row>
    <row r="2511" spans="1:4" ht="50.1" customHeight="1" x14ac:dyDescent="0.2">
      <c r="A2511" s="226">
        <v>93015</v>
      </c>
      <c r="B2511" s="223" t="s">
        <v>2800</v>
      </c>
      <c r="C2511" s="220" t="s">
        <v>206</v>
      </c>
      <c r="D2511" s="221">
        <v>17.2</v>
      </c>
    </row>
    <row r="2512" spans="1:4" ht="50.1" customHeight="1" x14ac:dyDescent="0.2">
      <c r="A2512" s="226">
        <v>93016</v>
      </c>
      <c r="B2512" s="223" t="s">
        <v>2801</v>
      </c>
      <c r="C2512" s="220" t="s">
        <v>206</v>
      </c>
      <c r="D2512" s="221">
        <v>20.56</v>
      </c>
    </row>
    <row r="2513" spans="1:4" ht="50.1" customHeight="1" x14ac:dyDescent="0.2">
      <c r="A2513" s="226">
        <v>93017</v>
      </c>
      <c r="B2513" s="223" t="s">
        <v>2802</v>
      </c>
      <c r="C2513" s="220" t="s">
        <v>206</v>
      </c>
      <c r="D2513" s="221">
        <v>29.92</v>
      </c>
    </row>
    <row r="2514" spans="1:4" ht="50.1" customHeight="1" x14ac:dyDescent="0.2">
      <c r="A2514" s="226">
        <v>93018</v>
      </c>
      <c r="B2514" s="223" t="s">
        <v>2803</v>
      </c>
      <c r="C2514" s="220" t="s">
        <v>206</v>
      </c>
      <c r="D2514" s="221">
        <v>15.04</v>
      </c>
    </row>
    <row r="2515" spans="1:4" ht="50.1" customHeight="1" x14ac:dyDescent="0.2">
      <c r="A2515" s="226">
        <v>93020</v>
      </c>
      <c r="B2515" s="223" t="s">
        <v>2804</v>
      </c>
      <c r="C2515" s="220" t="s">
        <v>206</v>
      </c>
      <c r="D2515" s="221">
        <v>18.8</v>
      </c>
    </row>
    <row r="2516" spans="1:4" ht="50.1" customHeight="1" x14ac:dyDescent="0.2">
      <c r="A2516" s="226">
        <v>93022</v>
      </c>
      <c r="B2516" s="223" t="s">
        <v>2805</v>
      </c>
      <c r="C2516" s="220" t="s">
        <v>206</v>
      </c>
      <c r="D2516" s="221">
        <v>29.38</v>
      </c>
    </row>
    <row r="2517" spans="1:4" ht="50.1" customHeight="1" x14ac:dyDescent="0.2">
      <c r="A2517" s="226">
        <v>93024</v>
      </c>
      <c r="B2517" s="223" t="s">
        <v>2806</v>
      </c>
      <c r="C2517" s="220" t="s">
        <v>206</v>
      </c>
      <c r="D2517" s="221">
        <v>31.17</v>
      </c>
    </row>
    <row r="2518" spans="1:4" ht="50.1" customHeight="1" x14ac:dyDescent="0.2">
      <c r="A2518" s="226">
        <v>93026</v>
      </c>
      <c r="B2518" s="223" t="s">
        <v>2807</v>
      </c>
      <c r="C2518" s="220" t="s">
        <v>206</v>
      </c>
      <c r="D2518" s="221">
        <v>48.74</v>
      </c>
    </row>
    <row r="2519" spans="1:4" ht="50.1" customHeight="1" x14ac:dyDescent="0.2">
      <c r="A2519" s="226">
        <v>95733</v>
      </c>
      <c r="B2519" s="223" t="s">
        <v>2808</v>
      </c>
      <c r="C2519" s="220" t="s">
        <v>206</v>
      </c>
      <c r="D2519" s="221">
        <v>3.8</v>
      </c>
    </row>
    <row r="2520" spans="1:4" ht="50.1" customHeight="1" x14ac:dyDescent="0.2">
      <c r="A2520" s="226">
        <v>95734</v>
      </c>
      <c r="B2520" s="223" t="s">
        <v>2809</v>
      </c>
      <c r="C2520" s="220" t="s">
        <v>206</v>
      </c>
      <c r="D2520" s="221">
        <v>5.03</v>
      </c>
    </row>
    <row r="2521" spans="1:4" ht="50.1" customHeight="1" x14ac:dyDescent="0.2">
      <c r="A2521" s="226">
        <v>95735</v>
      </c>
      <c r="B2521" s="223" t="s">
        <v>2810</v>
      </c>
      <c r="C2521" s="220" t="s">
        <v>206</v>
      </c>
      <c r="D2521" s="221">
        <v>4.4800000000000004</v>
      </c>
    </row>
    <row r="2522" spans="1:4" ht="50.1" customHeight="1" x14ac:dyDescent="0.2">
      <c r="A2522" s="226">
        <v>95736</v>
      </c>
      <c r="B2522" s="223" t="s">
        <v>2811</v>
      </c>
      <c r="C2522" s="220" t="s">
        <v>206</v>
      </c>
      <c r="D2522" s="221">
        <v>5.18</v>
      </c>
    </row>
    <row r="2523" spans="1:4" ht="50.1" customHeight="1" x14ac:dyDescent="0.2">
      <c r="A2523" s="226">
        <v>95738</v>
      </c>
      <c r="B2523" s="223" t="s">
        <v>2812</v>
      </c>
      <c r="C2523" s="220" t="s">
        <v>206</v>
      </c>
      <c r="D2523" s="221">
        <v>6.17</v>
      </c>
    </row>
    <row r="2524" spans="1:4" ht="50.1" customHeight="1" x14ac:dyDescent="0.2">
      <c r="A2524" s="226">
        <v>95753</v>
      </c>
      <c r="B2524" s="223" t="s">
        <v>2813</v>
      </c>
      <c r="C2524" s="220" t="s">
        <v>206</v>
      </c>
      <c r="D2524" s="221">
        <v>6.18</v>
      </c>
    </row>
    <row r="2525" spans="1:4" ht="50.1" customHeight="1" x14ac:dyDescent="0.2">
      <c r="A2525" s="226">
        <v>95754</v>
      </c>
      <c r="B2525" s="223" t="s">
        <v>2814</v>
      </c>
      <c r="C2525" s="220" t="s">
        <v>206</v>
      </c>
      <c r="D2525" s="221">
        <v>7.63</v>
      </c>
    </row>
    <row r="2526" spans="1:4" ht="50.1" customHeight="1" x14ac:dyDescent="0.2">
      <c r="A2526" s="226">
        <v>95755</v>
      </c>
      <c r="B2526" s="223" t="s">
        <v>2815</v>
      </c>
      <c r="C2526" s="220" t="s">
        <v>206</v>
      </c>
      <c r="D2526" s="221">
        <v>11.31</v>
      </c>
    </row>
    <row r="2527" spans="1:4" ht="50.1" customHeight="1" x14ac:dyDescent="0.2">
      <c r="A2527" s="226">
        <v>95756</v>
      </c>
      <c r="B2527" s="223" t="s">
        <v>2816</v>
      </c>
      <c r="C2527" s="220" t="s">
        <v>206</v>
      </c>
      <c r="D2527" s="221">
        <v>15.26</v>
      </c>
    </row>
    <row r="2528" spans="1:4" ht="50.1" customHeight="1" x14ac:dyDescent="0.2">
      <c r="A2528" s="226">
        <v>95757</v>
      </c>
      <c r="B2528" s="223" t="s">
        <v>2817</v>
      </c>
      <c r="C2528" s="220" t="s">
        <v>206</v>
      </c>
      <c r="D2528" s="221">
        <v>8.92</v>
      </c>
    </row>
    <row r="2529" spans="1:4" ht="50.1" customHeight="1" x14ac:dyDescent="0.2">
      <c r="A2529" s="226">
        <v>95758</v>
      </c>
      <c r="B2529" s="223" t="s">
        <v>2818</v>
      </c>
      <c r="C2529" s="220" t="s">
        <v>206</v>
      </c>
      <c r="D2529" s="221">
        <v>10.050000000000001</v>
      </c>
    </row>
    <row r="2530" spans="1:4" ht="50.1" customHeight="1" x14ac:dyDescent="0.2">
      <c r="A2530" s="226">
        <v>95759</v>
      </c>
      <c r="B2530" s="223" t="s">
        <v>2819</v>
      </c>
      <c r="C2530" s="220" t="s">
        <v>206</v>
      </c>
      <c r="D2530" s="221">
        <v>13.26</v>
      </c>
    </row>
    <row r="2531" spans="1:4" ht="50.1" customHeight="1" x14ac:dyDescent="0.2">
      <c r="A2531" s="226">
        <v>95760</v>
      </c>
      <c r="B2531" s="223" t="s">
        <v>2820</v>
      </c>
      <c r="C2531" s="220" t="s">
        <v>206</v>
      </c>
      <c r="D2531" s="221">
        <v>16.7</v>
      </c>
    </row>
    <row r="2532" spans="1:4" ht="50.1" customHeight="1" x14ac:dyDescent="0.2">
      <c r="A2532" s="226">
        <v>72250</v>
      </c>
      <c r="B2532" s="223" t="s">
        <v>2821</v>
      </c>
      <c r="C2532" s="220" t="s">
        <v>125</v>
      </c>
      <c r="D2532" s="221">
        <v>9.33</v>
      </c>
    </row>
    <row r="2533" spans="1:4" ht="50.1" customHeight="1" x14ac:dyDescent="0.2">
      <c r="A2533" s="226">
        <v>72251</v>
      </c>
      <c r="B2533" s="223" t="s">
        <v>2822</v>
      </c>
      <c r="C2533" s="220" t="s">
        <v>125</v>
      </c>
      <c r="D2533" s="221">
        <v>13.83</v>
      </c>
    </row>
    <row r="2534" spans="1:4" ht="50.1" customHeight="1" x14ac:dyDescent="0.2">
      <c r="A2534" s="226">
        <v>72252</v>
      </c>
      <c r="B2534" s="223" t="s">
        <v>2823</v>
      </c>
      <c r="C2534" s="220" t="s">
        <v>125</v>
      </c>
      <c r="D2534" s="221">
        <v>20.260000000000002</v>
      </c>
    </row>
    <row r="2535" spans="1:4" ht="50.1" customHeight="1" x14ac:dyDescent="0.2">
      <c r="A2535" s="226">
        <v>72253</v>
      </c>
      <c r="B2535" s="223" t="s">
        <v>2824</v>
      </c>
      <c r="C2535" s="220" t="s">
        <v>125</v>
      </c>
      <c r="D2535" s="221">
        <v>27.13</v>
      </c>
    </row>
    <row r="2536" spans="1:4" ht="50.1" customHeight="1" x14ac:dyDescent="0.2">
      <c r="A2536" s="226">
        <v>72254</v>
      </c>
      <c r="B2536" s="223" t="s">
        <v>2825</v>
      </c>
      <c r="C2536" s="220" t="s">
        <v>125</v>
      </c>
      <c r="D2536" s="221">
        <v>38.42</v>
      </c>
    </row>
    <row r="2537" spans="1:4" ht="50.1" customHeight="1" x14ac:dyDescent="0.2">
      <c r="A2537" s="226">
        <v>72255</v>
      </c>
      <c r="B2537" s="223" t="s">
        <v>2826</v>
      </c>
      <c r="C2537" s="220" t="s">
        <v>125</v>
      </c>
      <c r="D2537" s="221">
        <v>50.7</v>
      </c>
    </row>
    <row r="2538" spans="1:4" ht="50.1" customHeight="1" x14ac:dyDescent="0.2">
      <c r="A2538" s="226">
        <v>72256</v>
      </c>
      <c r="B2538" s="223" t="s">
        <v>2827</v>
      </c>
      <c r="C2538" s="220" t="s">
        <v>125</v>
      </c>
      <c r="D2538" s="221">
        <v>67.2</v>
      </c>
    </row>
    <row r="2539" spans="1:4" ht="50.1" customHeight="1" x14ac:dyDescent="0.2">
      <c r="A2539" s="226">
        <v>72257</v>
      </c>
      <c r="B2539" s="223" t="s">
        <v>2828</v>
      </c>
      <c r="C2539" s="220" t="s">
        <v>125</v>
      </c>
      <c r="D2539" s="221">
        <v>87.61</v>
      </c>
    </row>
    <row r="2540" spans="1:4" ht="50.1" customHeight="1" x14ac:dyDescent="0.2">
      <c r="A2540" s="226">
        <v>91924</v>
      </c>
      <c r="B2540" s="223" t="s">
        <v>2829</v>
      </c>
      <c r="C2540" s="220" t="s">
        <v>125</v>
      </c>
      <c r="D2540" s="221">
        <v>1.81</v>
      </c>
    </row>
    <row r="2541" spans="1:4" ht="50.1" customHeight="1" x14ac:dyDescent="0.2">
      <c r="A2541" s="226">
        <v>91925</v>
      </c>
      <c r="B2541" s="223" t="s">
        <v>2830</v>
      </c>
      <c r="C2541" s="220" t="s">
        <v>125</v>
      </c>
      <c r="D2541" s="221">
        <v>2.5299999999999998</v>
      </c>
    </row>
    <row r="2542" spans="1:4" ht="50.1" customHeight="1" x14ac:dyDescent="0.2">
      <c r="A2542" s="226">
        <v>91926</v>
      </c>
      <c r="B2542" s="223" t="s">
        <v>2831</v>
      </c>
      <c r="C2542" s="220" t="s">
        <v>125</v>
      </c>
      <c r="D2542" s="221">
        <v>2.64</v>
      </c>
    </row>
    <row r="2543" spans="1:4" ht="50.1" customHeight="1" x14ac:dyDescent="0.2">
      <c r="A2543" s="226">
        <v>91927</v>
      </c>
      <c r="B2543" s="223" t="s">
        <v>2832</v>
      </c>
      <c r="C2543" s="220" t="s">
        <v>125</v>
      </c>
      <c r="D2543" s="221">
        <v>3.4</v>
      </c>
    </row>
    <row r="2544" spans="1:4" ht="50.1" customHeight="1" x14ac:dyDescent="0.2">
      <c r="A2544" s="226">
        <v>91928</v>
      </c>
      <c r="B2544" s="223" t="s">
        <v>2833</v>
      </c>
      <c r="C2544" s="220" t="s">
        <v>125</v>
      </c>
      <c r="D2544" s="221">
        <v>4.2300000000000004</v>
      </c>
    </row>
    <row r="2545" spans="1:4" ht="50.1" customHeight="1" x14ac:dyDescent="0.2">
      <c r="A2545" s="226">
        <v>91929</v>
      </c>
      <c r="B2545" s="223" t="s">
        <v>2834</v>
      </c>
      <c r="C2545" s="220" t="s">
        <v>125</v>
      </c>
      <c r="D2545" s="221">
        <v>4.7699999999999996</v>
      </c>
    </row>
    <row r="2546" spans="1:4" ht="50.1" customHeight="1" x14ac:dyDescent="0.2">
      <c r="A2546" s="226">
        <v>91930</v>
      </c>
      <c r="B2546" s="223" t="s">
        <v>2835</v>
      </c>
      <c r="C2546" s="220" t="s">
        <v>125</v>
      </c>
      <c r="D2546" s="221">
        <v>5.78</v>
      </c>
    </row>
    <row r="2547" spans="1:4" ht="50.1" customHeight="1" x14ac:dyDescent="0.2">
      <c r="A2547" s="226">
        <v>91931</v>
      </c>
      <c r="B2547" s="223" t="s">
        <v>2836</v>
      </c>
      <c r="C2547" s="220" t="s">
        <v>125</v>
      </c>
      <c r="D2547" s="221">
        <v>6.42</v>
      </c>
    </row>
    <row r="2548" spans="1:4" ht="50.1" customHeight="1" x14ac:dyDescent="0.2">
      <c r="A2548" s="226">
        <v>91932</v>
      </c>
      <c r="B2548" s="223" t="s">
        <v>2837</v>
      </c>
      <c r="C2548" s="220" t="s">
        <v>125</v>
      </c>
      <c r="D2548" s="221">
        <v>9.4600000000000009</v>
      </c>
    </row>
    <row r="2549" spans="1:4" ht="50.1" customHeight="1" x14ac:dyDescent="0.2">
      <c r="A2549" s="226">
        <v>91933</v>
      </c>
      <c r="B2549" s="223" t="s">
        <v>2838</v>
      </c>
      <c r="C2549" s="220" t="s">
        <v>125</v>
      </c>
      <c r="D2549" s="221">
        <v>10.07</v>
      </c>
    </row>
    <row r="2550" spans="1:4" ht="50.1" customHeight="1" x14ac:dyDescent="0.2">
      <c r="A2550" s="226">
        <v>91934</v>
      </c>
      <c r="B2550" s="223" t="s">
        <v>2839</v>
      </c>
      <c r="C2550" s="220" t="s">
        <v>125</v>
      </c>
      <c r="D2550" s="221">
        <v>14.45</v>
      </c>
    </row>
    <row r="2551" spans="1:4" ht="50.1" customHeight="1" x14ac:dyDescent="0.2">
      <c r="A2551" s="226">
        <v>91935</v>
      </c>
      <c r="B2551" s="223" t="s">
        <v>2840</v>
      </c>
      <c r="C2551" s="220" t="s">
        <v>125</v>
      </c>
      <c r="D2551" s="221">
        <v>15.33</v>
      </c>
    </row>
    <row r="2552" spans="1:4" ht="50.1" customHeight="1" x14ac:dyDescent="0.2">
      <c r="A2552" s="226">
        <v>92979</v>
      </c>
      <c r="B2552" s="223" t="s">
        <v>2841</v>
      </c>
      <c r="C2552" s="220" t="s">
        <v>125</v>
      </c>
      <c r="D2552" s="221">
        <v>6.13</v>
      </c>
    </row>
    <row r="2553" spans="1:4" ht="50.1" customHeight="1" x14ac:dyDescent="0.2">
      <c r="A2553" s="226">
        <v>92980</v>
      </c>
      <c r="B2553" s="223" t="s">
        <v>2842</v>
      </c>
      <c r="C2553" s="220" t="s">
        <v>125</v>
      </c>
      <c r="D2553" s="221">
        <v>6.65</v>
      </c>
    </row>
    <row r="2554" spans="1:4" ht="50.1" customHeight="1" x14ac:dyDescent="0.2">
      <c r="A2554" s="226">
        <v>92981</v>
      </c>
      <c r="B2554" s="223" t="s">
        <v>2843</v>
      </c>
      <c r="C2554" s="220" t="s">
        <v>125</v>
      </c>
      <c r="D2554" s="221">
        <v>9.41</v>
      </c>
    </row>
    <row r="2555" spans="1:4" ht="50.1" customHeight="1" x14ac:dyDescent="0.2">
      <c r="A2555" s="226">
        <v>92982</v>
      </c>
      <c r="B2555" s="223" t="s">
        <v>2844</v>
      </c>
      <c r="C2555" s="220" t="s">
        <v>125</v>
      </c>
      <c r="D2555" s="221">
        <v>10.17</v>
      </c>
    </row>
    <row r="2556" spans="1:4" ht="50.1" customHeight="1" x14ac:dyDescent="0.2">
      <c r="A2556" s="226">
        <v>92983</v>
      </c>
      <c r="B2556" s="223" t="s">
        <v>2845</v>
      </c>
      <c r="C2556" s="220" t="s">
        <v>125</v>
      </c>
      <c r="D2556" s="221">
        <v>16.45</v>
      </c>
    </row>
    <row r="2557" spans="1:4" ht="50.1" customHeight="1" x14ac:dyDescent="0.2">
      <c r="A2557" s="226">
        <v>92984</v>
      </c>
      <c r="B2557" s="223" t="s">
        <v>2846</v>
      </c>
      <c r="C2557" s="220" t="s">
        <v>125</v>
      </c>
      <c r="D2557" s="221">
        <v>16.88</v>
      </c>
    </row>
    <row r="2558" spans="1:4" ht="50.1" customHeight="1" x14ac:dyDescent="0.2">
      <c r="A2558" s="226">
        <v>92985</v>
      </c>
      <c r="B2558" s="223" t="s">
        <v>2847</v>
      </c>
      <c r="C2558" s="220" t="s">
        <v>125</v>
      </c>
      <c r="D2558" s="221">
        <v>22.09</v>
      </c>
    </row>
    <row r="2559" spans="1:4" ht="50.1" customHeight="1" x14ac:dyDescent="0.2">
      <c r="A2559" s="226">
        <v>92986</v>
      </c>
      <c r="B2559" s="223" t="s">
        <v>2848</v>
      </c>
      <c r="C2559" s="220" t="s">
        <v>125</v>
      </c>
      <c r="D2559" s="221">
        <v>22.72</v>
      </c>
    </row>
    <row r="2560" spans="1:4" ht="50.1" customHeight="1" x14ac:dyDescent="0.2">
      <c r="A2560" s="226">
        <v>92987</v>
      </c>
      <c r="B2560" s="223" t="s">
        <v>2849</v>
      </c>
      <c r="C2560" s="220" t="s">
        <v>125</v>
      </c>
      <c r="D2560" s="221">
        <v>31.71</v>
      </c>
    </row>
    <row r="2561" spans="1:4" ht="50.1" customHeight="1" x14ac:dyDescent="0.2">
      <c r="A2561" s="226">
        <v>92988</v>
      </c>
      <c r="B2561" s="223" t="s">
        <v>2850</v>
      </c>
      <c r="C2561" s="220" t="s">
        <v>125</v>
      </c>
      <c r="D2561" s="221">
        <v>31.79</v>
      </c>
    </row>
    <row r="2562" spans="1:4" ht="50.1" customHeight="1" x14ac:dyDescent="0.2">
      <c r="A2562" s="226">
        <v>92989</v>
      </c>
      <c r="B2562" s="223" t="s">
        <v>2851</v>
      </c>
      <c r="C2562" s="220" t="s">
        <v>125</v>
      </c>
      <c r="D2562" s="221">
        <v>43.98</v>
      </c>
    </row>
    <row r="2563" spans="1:4" ht="50.1" customHeight="1" x14ac:dyDescent="0.2">
      <c r="A2563" s="226">
        <v>92990</v>
      </c>
      <c r="B2563" s="223" t="s">
        <v>2852</v>
      </c>
      <c r="C2563" s="220" t="s">
        <v>125</v>
      </c>
      <c r="D2563" s="221">
        <v>43.48</v>
      </c>
    </row>
    <row r="2564" spans="1:4" ht="50.1" customHeight="1" x14ac:dyDescent="0.2">
      <c r="A2564" s="226">
        <v>92991</v>
      </c>
      <c r="B2564" s="223" t="s">
        <v>2853</v>
      </c>
      <c r="C2564" s="220" t="s">
        <v>125</v>
      </c>
      <c r="D2564" s="221">
        <v>57.3</v>
      </c>
    </row>
    <row r="2565" spans="1:4" ht="50.1" customHeight="1" x14ac:dyDescent="0.2">
      <c r="A2565" s="226">
        <v>92992</v>
      </c>
      <c r="B2565" s="223" t="s">
        <v>2854</v>
      </c>
      <c r="C2565" s="220" t="s">
        <v>125</v>
      </c>
      <c r="D2565" s="221">
        <v>57.35</v>
      </c>
    </row>
    <row r="2566" spans="1:4" ht="50.1" customHeight="1" x14ac:dyDescent="0.2">
      <c r="A2566" s="226">
        <v>92993</v>
      </c>
      <c r="B2566" s="223" t="s">
        <v>2855</v>
      </c>
      <c r="C2566" s="220" t="s">
        <v>125</v>
      </c>
      <c r="D2566" s="221">
        <v>73.42</v>
      </c>
    </row>
    <row r="2567" spans="1:4" ht="50.1" customHeight="1" x14ac:dyDescent="0.2">
      <c r="A2567" s="226">
        <v>92994</v>
      </c>
      <c r="B2567" s="223" t="s">
        <v>2856</v>
      </c>
      <c r="C2567" s="220" t="s">
        <v>125</v>
      </c>
      <c r="D2567" s="221">
        <v>74.14</v>
      </c>
    </row>
    <row r="2568" spans="1:4" ht="50.1" customHeight="1" x14ac:dyDescent="0.2">
      <c r="A2568" s="226">
        <v>92995</v>
      </c>
      <c r="B2568" s="223" t="s">
        <v>2857</v>
      </c>
      <c r="C2568" s="220" t="s">
        <v>125</v>
      </c>
      <c r="D2568" s="221">
        <v>91.28</v>
      </c>
    </row>
    <row r="2569" spans="1:4" ht="50.1" customHeight="1" x14ac:dyDescent="0.2">
      <c r="A2569" s="226">
        <v>92996</v>
      </c>
      <c r="B2569" s="223" t="s">
        <v>2858</v>
      </c>
      <c r="C2569" s="220" t="s">
        <v>125</v>
      </c>
      <c r="D2569" s="221">
        <v>91.53</v>
      </c>
    </row>
    <row r="2570" spans="1:4" ht="50.1" customHeight="1" x14ac:dyDescent="0.2">
      <c r="A2570" s="226">
        <v>92997</v>
      </c>
      <c r="B2570" s="223" t="s">
        <v>2859</v>
      </c>
      <c r="C2570" s="220" t="s">
        <v>125</v>
      </c>
      <c r="D2570" s="221">
        <v>110.86</v>
      </c>
    </row>
    <row r="2571" spans="1:4" ht="50.1" customHeight="1" x14ac:dyDescent="0.2">
      <c r="A2571" s="226">
        <v>92998</v>
      </c>
      <c r="B2571" s="223" t="s">
        <v>2860</v>
      </c>
      <c r="C2571" s="220" t="s">
        <v>125</v>
      </c>
      <c r="D2571" s="221">
        <v>111.92</v>
      </c>
    </row>
    <row r="2572" spans="1:4" ht="50.1" customHeight="1" x14ac:dyDescent="0.2">
      <c r="A2572" s="226">
        <v>92999</v>
      </c>
      <c r="B2572" s="223" t="s">
        <v>2861</v>
      </c>
      <c r="C2572" s="220" t="s">
        <v>125</v>
      </c>
      <c r="D2572" s="221">
        <v>145.93</v>
      </c>
    </row>
    <row r="2573" spans="1:4" ht="50.1" customHeight="1" x14ac:dyDescent="0.2">
      <c r="A2573" s="226">
        <v>93000</v>
      </c>
      <c r="B2573" s="223" t="s">
        <v>2862</v>
      </c>
      <c r="C2573" s="220" t="s">
        <v>125</v>
      </c>
      <c r="D2573" s="221">
        <v>146.82</v>
      </c>
    </row>
    <row r="2574" spans="1:4" ht="50.1" customHeight="1" x14ac:dyDescent="0.2">
      <c r="A2574" s="226">
        <v>93001</v>
      </c>
      <c r="B2574" s="223" t="s">
        <v>2863</v>
      </c>
      <c r="C2574" s="220" t="s">
        <v>125</v>
      </c>
      <c r="D2574" s="221">
        <v>178.18</v>
      </c>
    </row>
    <row r="2575" spans="1:4" ht="50.1" customHeight="1" x14ac:dyDescent="0.2">
      <c r="A2575" s="226">
        <v>93002</v>
      </c>
      <c r="B2575" s="223" t="s">
        <v>2864</v>
      </c>
      <c r="C2575" s="220" t="s">
        <v>125</v>
      </c>
      <c r="D2575" s="221">
        <v>183.1</v>
      </c>
    </row>
    <row r="2576" spans="1:4" ht="50.1" customHeight="1" x14ac:dyDescent="0.2">
      <c r="A2576" s="226">
        <v>83446</v>
      </c>
      <c r="B2576" s="223" t="s">
        <v>2865</v>
      </c>
      <c r="C2576" s="220" t="s">
        <v>206</v>
      </c>
      <c r="D2576" s="221">
        <v>132.82</v>
      </c>
    </row>
    <row r="2577" spans="1:4" ht="50.1" customHeight="1" x14ac:dyDescent="0.2">
      <c r="A2577" s="226">
        <v>91936</v>
      </c>
      <c r="B2577" s="223" t="s">
        <v>2866</v>
      </c>
      <c r="C2577" s="220" t="s">
        <v>206</v>
      </c>
      <c r="D2577" s="221">
        <v>8.43</v>
      </c>
    </row>
    <row r="2578" spans="1:4" ht="50.1" customHeight="1" x14ac:dyDescent="0.2">
      <c r="A2578" s="226">
        <v>91937</v>
      </c>
      <c r="B2578" s="223" t="s">
        <v>2867</v>
      </c>
      <c r="C2578" s="220" t="s">
        <v>206</v>
      </c>
      <c r="D2578" s="221">
        <v>7.4</v>
      </c>
    </row>
    <row r="2579" spans="1:4" ht="50.1" customHeight="1" x14ac:dyDescent="0.2">
      <c r="A2579" s="226">
        <v>91939</v>
      </c>
      <c r="B2579" s="223" t="s">
        <v>2868</v>
      </c>
      <c r="C2579" s="220" t="s">
        <v>206</v>
      </c>
      <c r="D2579" s="221">
        <v>20.059999999999999</v>
      </c>
    </row>
    <row r="2580" spans="1:4" ht="50.1" customHeight="1" x14ac:dyDescent="0.2">
      <c r="A2580" s="226">
        <v>91940</v>
      </c>
      <c r="B2580" s="223" t="s">
        <v>2869</v>
      </c>
      <c r="C2580" s="220" t="s">
        <v>206</v>
      </c>
      <c r="D2580" s="221">
        <v>10.4</v>
      </c>
    </row>
    <row r="2581" spans="1:4" ht="50.1" customHeight="1" x14ac:dyDescent="0.2">
      <c r="A2581" s="226">
        <v>91941</v>
      </c>
      <c r="B2581" s="223" t="s">
        <v>2870</v>
      </c>
      <c r="C2581" s="220" t="s">
        <v>206</v>
      </c>
      <c r="D2581" s="221">
        <v>6.78</v>
      </c>
    </row>
    <row r="2582" spans="1:4" ht="50.1" customHeight="1" x14ac:dyDescent="0.2">
      <c r="A2582" s="226">
        <v>91942</v>
      </c>
      <c r="B2582" s="223" t="s">
        <v>2871</v>
      </c>
      <c r="C2582" s="220" t="s">
        <v>206</v>
      </c>
      <c r="D2582" s="221">
        <v>24.19</v>
      </c>
    </row>
    <row r="2583" spans="1:4" ht="50.1" customHeight="1" x14ac:dyDescent="0.2">
      <c r="A2583" s="226">
        <v>91943</v>
      </c>
      <c r="B2583" s="223" t="s">
        <v>2872</v>
      </c>
      <c r="C2583" s="220" t="s">
        <v>206</v>
      </c>
      <c r="D2583" s="221">
        <v>13.08</v>
      </c>
    </row>
    <row r="2584" spans="1:4" ht="50.1" customHeight="1" x14ac:dyDescent="0.2">
      <c r="A2584" s="226">
        <v>91944</v>
      </c>
      <c r="B2584" s="223" t="s">
        <v>2873</v>
      </c>
      <c r="C2584" s="220" t="s">
        <v>206</v>
      </c>
      <c r="D2584" s="221">
        <v>8.92</v>
      </c>
    </row>
    <row r="2585" spans="1:4" ht="50.1" customHeight="1" x14ac:dyDescent="0.2">
      <c r="A2585" s="226">
        <v>92865</v>
      </c>
      <c r="B2585" s="223" t="s">
        <v>2874</v>
      </c>
      <c r="C2585" s="220" t="s">
        <v>206</v>
      </c>
      <c r="D2585" s="221">
        <v>7.23</v>
      </c>
    </row>
    <row r="2586" spans="1:4" ht="50.1" customHeight="1" x14ac:dyDescent="0.2">
      <c r="A2586" s="226">
        <v>92866</v>
      </c>
      <c r="B2586" s="223" t="s">
        <v>2875</v>
      </c>
      <c r="C2586" s="220" t="s">
        <v>206</v>
      </c>
      <c r="D2586" s="221">
        <v>6.18</v>
      </c>
    </row>
    <row r="2587" spans="1:4" ht="50.1" customHeight="1" x14ac:dyDescent="0.2">
      <c r="A2587" s="226">
        <v>92867</v>
      </c>
      <c r="B2587" s="223" t="s">
        <v>2876</v>
      </c>
      <c r="C2587" s="220" t="s">
        <v>206</v>
      </c>
      <c r="D2587" s="221">
        <v>19.79</v>
      </c>
    </row>
    <row r="2588" spans="1:4" ht="50.1" customHeight="1" x14ac:dyDescent="0.2">
      <c r="A2588" s="226">
        <v>92868</v>
      </c>
      <c r="B2588" s="223" t="s">
        <v>2877</v>
      </c>
      <c r="C2588" s="220" t="s">
        <v>206</v>
      </c>
      <c r="D2588" s="221">
        <v>10.130000000000001</v>
      </c>
    </row>
    <row r="2589" spans="1:4" ht="50.1" customHeight="1" x14ac:dyDescent="0.2">
      <c r="A2589" s="226">
        <v>92869</v>
      </c>
      <c r="B2589" s="223" t="s">
        <v>2878</v>
      </c>
      <c r="C2589" s="220" t="s">
        <v>206</v>
      </c>
      <c r="D2589" s="221">
        <v>6.51</v>
      </c>
    </row>
    <row r="2590" spans="1:4" ht="50.1" customHeight="1" x14ac:dyDescent="0.2">
      <c r="A2590" s="226">
        <v>92870</v>
      </c>
      <c r="B2590" s="223" t="s">
        <v>2879</v>
      </c>
      <c r="C2590" s="220" t="s">
        <v>206</v>
      </c>
      <c r="D2590" s="221">
        <v>23.78</v>
      </c>
    </row>
    <row r="2591" spans="1:4" ht="50.1" customHeight="1" x14ac:dyDescent="0.2">
      <c r="A2591" s="226">
        <v>92871</v>
      </c>
      <c r="B2591" s="223" t="s">
        <v>2880</v>
      </c>
      <c r="C2591" s="220" t="s">
        <v>206</v>
      </c>
      <c r="D2591" s="221">
        <v>12.67</v>
      </c>
    </row>
    <row r="2592" spans="1:4" ht="50.1" customHeight="1" x14ac:dyDescent="0.2">
      <c r="A2592" s="226">
        <v>92872</v>
      </c>
      <c r="B2592" s="223" t="s">
        <v>2881</v>
      </c>
      <c r="C2592" s="220" t="s">
        <v>206</v>
      </c>
      <c r="D2592" s="221">
        <v>8.51</v>
      </c>
    </row>
    <row r="2593" spans="1:4" ht="50.1" customHeight="1" x14ac:dyDescent="0.2">
      <c r="A2593" s="226">
        <v>95777</v>
      </c>
      <c r="B2593" s="223" t="s">
        <v>2882</v>
      </c>
      <c r="C2593" s="220" t="s">
        <v>206</v>
      </c>
      <c r="D2593" s="221">
        <v>19.13</v>
      </c>
    </row>
    <row r="2594" spans="1:4" ht="50.1" customHeight="1" x14ac:dyDescent="0.2">
      <c r="A2594" s="226">
        <v>95778</v>
      </c>
      <c r="B2594" s="223" t="s">
        <v>2883</v>
      </c>
      <c r="C2594" s="220" t="s">
        <v>206</v>
      </c>
      <c r="D2594" s="221">
        <v>19.53</v>
      </c>
    </row>
    <row r="2595" spans="1:4" ht="50.1" customHeight="1" x14ac:dyDescent="0.2">
      <c r="A2595" s="226">
        <v>95779</v>
      </c>
      <c r="B2595" s="223" t="s">
        <v>2884</v>
      </c>
      <c r="C2595" s="220" t="s">
        <v>206</v>
      </c>
      <c r="D2595" s="221">
        <v>18.21</v>
      </c>
    </row>
    <row r="2596" spans="1:4" ht="50.1" customHeight="1" x14ac:dyDescent="0.2">
      <c r="A2596" s="226">
        <v>95780</v>
      </c>
      <c r="B2596" s="223" t="s">
        <v>2885</v>
      </c>
      <c r="C2596" s="220" t="s">
        <v>206</v>
      </c>
      <c r="D2596" s="221">
        <v>21.46</v>
      </c>
    </row>
    <row r="2597" spans="1:4" ht="50.1" customHeight="1" x14ac:dyDescent="0.2">
      <c r="A2597" s="226">
        <v>95781</v>
      </c>
      <c r="B2597" s="223" t="s">
        <v>2886</v>
      </c>
      <c r="C2597" s="220" t="s">
        <v>206</v>
      </c>
      <c r="D2597" s="221">
        <v>21.76</v>
      </c>
    </row>
    <row r="2598" spans="1:4" ht="50.1" customHeight="1" x14ac:dyDescent="0.2">
      <c r="A2598" s="226">
        <v>95782</v>
      </c>
      <c r="B2598" s="223" t="s">
        <v>2887</v>
      </c>
      <c r="C2598" s="220" t="s">
        <v>206</v>
      </c>
      <c r="D2598" s="221">
        <v>22.52</v>
      </c>
    </row>
    <row r="2599" spans="1:4" ht="50.1" customHeight="1" x14ac:dyDescent="0.2">
      <c r="A2599" s="226">
        <v>95785</v>
      </c>
      <c r="B2599" s="223" t="s">
        <v>2888</v>
      </c>
      <c r="C2599" s="220" t="s">
        <v>206</v>
      </c>
      <c r="D2599" s="221">
        <v>25.34</v>
      </c>
    </row>
    <row r="2600" spans="1:4" ht="50.1" customHeight="1" x14ac:dyDescent="0.2">
      <c r="A2600" s="226">
        <v>95787</v>
      </c>
      <c r="B2600" s="223" t="s">
        <v>2889</v>
      </c>
      <c r="C2600" s="220" t="s">
        <v>206</v>
      </c>
      <c r="D2600" s="221">
        <v>19.579999999999998</v>
      </c>
    </row>
    <row r="2601" spans="1:4" ht="50.1" customHeight="1" x14ac:dyDescent="0.2">
      <c r="A2601" s="226">
        <v>95789</v>
      </c>
      <c r="B2601" s="223" t="s">
        <v>2890</v>
      </c>
      <c r="C2601" s="220" t="s">
        <v>206</v>
      </c>
      <c r="D2601" s="221">
        <v>23.65</v>
      </c>
    </row>
    <row r="2602" spans="1:4" ht="50.1" customHeight="1" x14ac:dyDescent="0.2">
      <c r="A2602" s="226">
        <v>95791</v>
      </c>
      <c r="B2602" s="223" t="s">
        <v>2891</v>
      </c>
      <c r="C2602" s="220" t="s">
        <v>206</v>
      </c>
      <c r="D2602" s="221">
        <v>29.71</v>
      </c>
    </row>
    <row r="2603" spans="1:4" ht="50.1" customHeight="1" x14ac:dyDescent="0.2">
      <c r="A2603" s="226">
        <v>95795</v>
      </c>
      <c r="B2603" s="223" t="s">
        <v>2892</v>
      </c>
      <c r="C2603" s="220" t="s">
        <v>206</v>
      </c>
      <c r="D2603" s="221">
        <v>22.61</v>
      </c>
    </row>
    <row r="2604" spans="1:4" ht="50.1" customHeight="1" x14ac:dyDescent="0.2">
      <c r="A2604" s="226">
        <v>95796</v>
      </c>
      <c r="B2604" s="223" t="s">
        <v>2893</v>
      </c>
      <c r="C2604" s="220" t="s">
        <v>206</v>
      </c>
      <c r="D2604" s="221">
        <v>27.82</v>
      </c>
    </row>
    <row r="2605" spans="1:4" ht="50.1" customHeight="1" x14ac:dyDescent="0.2">
      <c r="A2605" s="226">
        <v>95797</v>
      </c>
      <c r="B2605" s="223" t="s">
        <v>2894</v>
      </c>
      <c r="C2605" s="220" t="s">
        <v>206</v>
      </c>
      <c r="D2605" s="221">
        <v>34.619999999999997</v>
      </c>
    </row>
    <row r="2606" spans="1:4" ht="50.1" customHeight="1" x14ac:dyDescent="0.2">
      <c r="A2606" s="226">
        <v>95801</v>
      </c>
      <c r="B2606" s="223" t="s">
        <v>2895</v>
      </c>
      <c r="C2606" s="220" t="s">
        <v>206</v>
      </c>
      <c r="D2606" s="221">
        <v>26.87</v>
      </c>
    </row>
    <row r="2607" spans="1:4" ht="50.1" customHeight="1" x14ac:dyDescent="0.2">
      <c r="A2607" s="226">
        <v>95802</v>
      </c>
      <c r="B2607" s="223" t="s">
        <v>2896</v>
      </c>
      <c r="C2607" s="220" t="s">
        <v>206</v>
      </c>
      <c r="D2607" s="221">
        <v>29.85</v>
      </c>
    </row>
    <row r="2608" spans="1:4" ht="50.1" customHeight="1" x14ac:dyDescent="0.2">
      <c r="A2608" s="226">
        <v>95803</v>
      </c>
      <c r="B2608" s="223" t="s">
        <v>2897</v>
      </c>
      <c r="C2608" s="220" t="s">
        <v>206</v>
      </c>
      <c r="D2608" s="221">
        <v>38.56</v>
      </c>
    </row>
    <row r="2609" spans="1:4" ht="50.1" customHeight="1" x14ac:dyDescent="0.2">
      <c r="A2609" s="226">
        <v>95804</v>
      </c>
      <c r="B2609" s="223" t="s">
        <v>2898</v>
      </c>
      <c r="C2609" s="220" t="s">
        <v>206</v>
      </c>
      <c r="D2609" s="221">
        <v>15.95</v>
      </c>
    </row>
    <row r="2610" spans="1:4" ht="50.1" customHeight="1" x14ac:dyDescent="0.2">
      <c r="A2610" s="226">
        <v>95805</v>
      </c>
      <c r="B2610" s="223" t="s">
        <v>2899</v>
      </c>
      <c r="C2610" s="220" t="s">
        <v>206</v>
      </c>
      <c r="D2610" s="221">
        <v>16.12</v>
      </c>
    </row>
    <row r="2611" spans="1:4" ht="50.1" customHeight="1" x14ac:dyDescent="0.2">
      <c r="A2611" s="226">
        <v>95806</v>
      </c>
      <c r="B2611" s="223" t="s">
        <v>2900</v>
      </c>
      <c r="C2611" s="220" t="s">
        <v>206</v>
      </c>
      <c r="D2611" s="221">
        <v>16.600000000000001</v>
      </c>
    </row>
    <row r="2612" spans="1:4" ht="50.1" customHeight="1" x14ac:dyDescent="0.2">
      <c r="A2612" s="226">
        <v>95807</v>
      </c>
      <c r="B2612" s="223" t="s">
        <v>2901</v>
      </c>
      <c r="C2612" s="220" t="s">
        <v>206</v>
      </c>
      <c r="D2612" s="221">
        <v>18.43</v>
      </c>
    </row>
    <row r="2613" spans="1:4" ht="50.1" customHeight="1" x14ac:dyDescent="0.2">
      <c r="A2613" s="226">
        <v>95808</v>
      </c>
      <c r="B2613" s="223" t="s">
        <v>2902</v>
      </c>
      <c r="C2613" s="220" t="s">
        <v>206</v>
      </c>
      <c r="D2613" s="221">
        <v>18.93</v>
      </c>
    </row>
    <row r="2614" spans="1:4" ht="50.1" customHeight="1" x14ac:dyDescent="0.2">
      <c r="A2614" s="226">
        <v>95809</v>
      </c>
      <c r="B2614" s="223" t="s">
        <v>2903</v>
      </c>
      <c r="C2614" s="220" t="s">
        <v>206</v>
      </c>
      <c r="D2614" s="221">
        <v>20.62</v>
      </c>
    </row>
    <row r="2615" spans="1:4" ht="50.1" customHeight="1" x14ac:dyDescent="0.2">
      <c r="A2615" s="226">
        <v>95810</v>
      </c>
      <c r="B2615" s="223" t="s">
        <v>2904</v>
      </c>
      <c r="C2615" s="220" t="s">
        <v>206</v>
      </c>
      <c r="D2615" s="221">
        <v>8.9</v>
      </c>
    </row>
    <row r="2616" spans="1:4" ht="50.1" customHeight="1" x14ac:dyDescent="0.2">
      <c r="A2616" s="226">
        <v>95811</v>
      </c>
      <c r="B2616" s="223" t="s">
        <v>2905</v>
      </c>
      <c r="C2616" s="220" t="s">
        <v>206</v>
      </c>
      <c r="D2616" s="221">
        <v>9.4</v>
      </c>
    </row>
    <row r="2617" spans="1:4" ht="50.1" customHeight="1" x14ac:dyDescent="0.2">
      <c r="A2617" s="226">
        <v>95812</v>
      </c>
      <c r="B2617" s="223" t="s">
        <v>2906</v>
      </c>
      <c r="C2617" s="220" t="s">
        <v>206</v>
      </c>
      <c r="D2617" s="221">
        <v>11.09</v>
      </c>
    </row>
    <row r="2618" spans="1:4" ht="50.1" customHeight="1" x14ac:dyDescent="0.2">
      <c r="A2618" s="226">
        <v>95813</v>
      </c>
      <c r="B2618" s="223" t="s">
        <v>2907</v>
      </c>
      <c r="C2618" s="220" t="s">
        <v>206</v>
      </c>
      <c r="D2618" s="221">
        <v>10.95</v>
      </c>
    </row>
    <row r="2619" spans="1:4" ht="50.1" customHeight="1" x14ac:dyDescent="0.2">
      <c r="A2619" s="226">
        <v>95814</v>
      </c>
      <c r="B2619" s="223" t="s">
        <v>2908</v>
      </c>
      <c r="C2619" s="220" t="s">
        <v>206</v>
      </c>
      <c r="D2619" s="221">
        <v>11.71</v>
      </c>
    </row>
    <row r="2620" spans="1:4" ht="50.1" customHeight="1" x14ac:dyDescent="0.2">
      <c r="A2620" s="226">
        <v>95815</v>
      </c>
      <c r="B2620" s="223" t="s">
        <v>2909</v>
      </c>
      <c r="C2620" s="220" t="s">
        <v>206</v>
      </c>
      <c r="D2620" s="221">
        <v>14.88</v>
      </c>
    </row>
    <row r="2621" spans="1:4" ht="50.1" customHeight="1" x14ac:dyDescent="0.2">
      <c r="A2621" s="226">
        <v>95816</v>
      </c>
      <c r="B2621" s="223" t="s">
        <v>2910</v>
      </c>
      <c r="C2621" s="220" t="s">
        <v>206</v>
      </c>
      <c r="D2621" s="221">
        <v>22.69</v>
      </c>
    </row>
    <row r="2622" spans="1:4" ht="50.1" customHeight="1" x14ac:dyDescent="0.2">
      <c r="A2622" s="226">
        <v>95817</v>
      </c>
      <c r="B2622" s="223" t="s">
        <v>2911</v>
      </c>
      <c r="C2622" s="220" t="s">
        <v>206</v>
      </c>
      <c r="D2622" s="221">
        <v>23.44</v>
      </c>
    </row>
    <row r="2623" spans="1:4" ht="50.1" customHeight="1" x14ac:dyDescent="0.2">
      <c r="A2623" s="226">
        <v>95818</v>
      </c>
      <c r="B2623" s="223" t="s">
        <v>2912</v>
      </c>
      <c r="C2623" s="220" t="s">
        <v>206</v>
      </c>
      <c r="D2623" s="221">
        <v>27.71</v>
      </c>
    </row>
    <row r="2624" spans="1:4" ht="50.1" customHeight="1" x14ac:dyDescent="0.2">
      <c r="A2624" s="226">
        <v>97886</v>
      </c>
      <c r="B2624" s="223" t="s">
        <v>2913</v>
      </c>
      <c r="C2624" s="220" t="s">
        <v>206</v>
      </c>
      <c r="D2624" s="221">
        <v>110.55</v>
      </c>
    </row>
    <row r="2625" spans="1:4" ht="50.1" customHeight="1" x14ac:dyDescent="0.2">
      <c r="A2625" s="226">
        <v>97887</v>
      </c>
      <c r="B2625" s="223" t="s">
        <v>2914</v>
      </c>
      <c r="C2625" s="220" t="s">
        <v>206</v>
      </c>
      <c r="D2625" s="221">
        <v>174.03</v>
      </c>
    </row>
    <row r="2626" spans="1:4" ht="50.1" customHeight="1" x14ac:dyDescent="0.2">
      <c r="A2626" s="226">
        <v>97888</v>
      </c>
      <c r="B2626" s="223" t="s">
        <v>2915</v>
      </c>
      <c r="C2626" s="220" t="s">
        <v>206</v>
      </c>
      <c r="D2626" s="221">
        <v>335.69</v>
      </c>
    </row>
    <row r="2627" spans="1:4" ht="50.1" customHeight="1" x14ac:dyDescent="0.2">
      <c r="A2627" s="226">
        <v>97889</v>
      </c>
      <c r="B2627" s="223" t="s">
        <v>2916</v>
      </c>
      <c r="C2627" s="220" t="s">
        <v>206</v>
      </c>
      <c r="D2627" s="221">
        <v>451.03</v>
      </c>
    </row>
    <row r="2628" spans="1:4" ht="50.1" customHeight="1" x14ac:dyDescent="0.2">
      <c r="A2628" s="226">
        <v>97890</v>
      </c>
      <c r="B2628" s="223" t="s">
        <v>2917</v>
      </c>
      <c r="C2628" s="220" t="s">
        <v>206</v>
      </c>
      <c r="D2628" s="221">
        <v>519.98</v>
      </c>
    </row>
    <row r="2629" spans="1:4" ht="50.1" customHeight="1" x14ac:dyDescent="0.2">
      <c r="A2629" s="226">
        <v>97891</v>
      </c>
      <c r="B2629" s="223" t="s">
        <v>2918</v>
      </c>
      <c r="C2629" s="220" t="s">
        <v>206</v>
      </c>
      <c r="D2629" s="221">
        <v>136.78</v>
      </c>
    </row>
    <row r="2630" spans="1:4" ht="50.1" customHeight="1" x14ac:dyDescent="0.2">
      <c r="A2630" s="226">
        <v>97892</v>
      </c>
      <c r="B2630" s="223" t="s">
        <v>2919</v>
      </c>
      <c r="C2630" s="220" t="s">
        <v>206</v>
      </c>
      <c r="D2630" s="221">
        <v>256.93</v>
      </c>
    </row>
    <row r="2631" spans="1:4" ht="50.1" customHeight="1" x14ac:dyDescent="0.2">
      <c r="A2631" s="226">
        <v>97893</v>
      </c>
      <c r="B2631" s="223" t="s">
        <v>2920</v>
      </c>
      <c r="C2631" s="220" t="s">
        <v>206</v>
      </c>
      <c r="D2631" s="221">
        <v>350.6</v>
      </c>
    </row>
    <row r="2632" spans="1:4" ht="50.1" customHeight="1" x14ac:dyDescent="0.2">
      <c r="A2632" s="226">
        <v>97894</v>
      </c>
      <c r="B2632" s="223" t="s">
        <v>2921</v>
      </c>
      <c r="C2632" s="220" t="s">
        <v>206</v>
      </c>
      <c r="D2632" s="221">
        <v>398.29</v>
      </c>
    </row>
    <row r="2633" spans="1:4" ht="50.1" customHeight="1" x14ac:dyDescent="0.2">
      <c r="A2633" s="226">
        <v>68066</v>
      </c>
      <c r="B2633" s="223" t="s">
        <v>2922</v>
      </c>
      <c r="C2633" s="220" t="s">
        <v>206</v>
      </c>
      <c r="D2633" s="221">
        <v>107.97</v>
      </c>
    </row>
    <row r="2634" spans="1:4" ht="50.1" customHeight="1" x14ac:dyDescent="0.2">
      <c r="A2634" s="226">
        <v>72319</v>
      </c>
      <c r="B2634" s="223" t="s">
        <v>2923</v>
      </c>
      <c r="C2634" s="220" t="s">
        <v>206</v>
      </c>
      <c r="D2634" s="221">
        <v>4183.68</v>
      </c>
    </row>
    <row r="2635" spans="1:4" ht="50.1" customHeight="1" x14ac:dyDescent="0.2">
      <c r="A2635" s="226">
        <v>72341</v>
      </c>
      <c r="B2635" s="223" t="s">
        <v>2924</v>
      </c>
      <c r="C2635" s="220" t="s">
        <v>206</v>
      </c>
      <c r="D2635" s="221">
        <v>234.02</v>
      </c>
    </row>
    <row r="2636" spans="1:4" ht="50.1" customHeight="1" x14ac:dyDescent="0.2">
      <c r="A2636" s="226">
        <v>72343</v>
      </c>
      <c r="B2636" s="223" t="s">
        <v>2925</v>
      </c>
      <c r="C2636" s="220" t="s">
        <v>206</v>
      </c>
      <c r="D2636" s="221">
        <v>278.19</v>
      </c>
    </row>
    <row r="2637" spans="1:4" ht="50.1" customHeight="1" x14ac:dyDescent="0.2">
      <c r="A2637" s="226">
        <v>72344</v>
      </c>
      <c r="B2637" s="223" t="s">
        <v>2926</v>
      </c>
      <c r="C2637" s="220" t="s">
        <v>206</v>
      </c>
      <c r="D2637" s="221">
        <v>447.33</v>
      </c>
    </row>
    <row r="2638" spans="1:4" ht="50.1" customHeight="1" x14ac:dyDescent="0.2">
      <c r="A2638" s="226">
        <v>72345</v>
      </c>
      <c r="B2638" s="223" t="s">
        <v>2927</v>
      </c>
      <c r="C2638" s="220" t="s">
        <v>206</v>
      </c>
      <c r="D2638" s="221">
        <v>1318.13</v>
      </c>
    </row>
    <row r="2639" spans="1:4" ht="50.1" customHeight="1" x14ac:dyDescent="0.2">
      <c r="A2639" s="226" t="s">
        <v>2928</v>
      </c>
      <c r="B2639" s="223" t="s">
        <v>2929</v>
      </c>
      <c r="C2639" s="220" t="s">
        <v>206</v>
      </c>
      <c r="D2639" s="221">
        <v>12.52</v>
      </c>
    </row>
    <row r="2640" spans="1:4" ht="50.1" customHeight="1" x14ac:dyDescent="0.2">
      <c r="A2640" s="226" t="s">
        <v>2930</v>
      </c>
      <c r="B2640" s="223" t="s">
        <v>2931</v>
      </c>
      <c r="C2640" s="220" t="s">
        <v>206</v>
      </c>
      <c r="D2640" s="221">
        <v>19.29</v>
      </c>
    </row>
    <row r="2641" spans="1:4" ht="50.1" customHeight="1" x14ac:dyDescent="0.2">
      <c r="A2641" s="226" t="s">
        <v>2932</v>
      </c>
      <c r="B2641" s="223" t="s">
        <v>2933</v>
      </c>
      <c r="C2641" s="220" t="s">
        <v>206</v>
      </c>
      <c r="D2641" s="221">
        <v>56.85</v>
      </c>
    </row>
    <row r="2642" spans="1:4" ht="50.1" customHeight="1" x14ac:dyDescent="0.2">
      <c r="A2642" s="226" t="s">
        <v>2934</v>
      </c>
      <c r="B2642" s="223" t="s">
        <v>2935</v>
      </c>
      <c r="C2642" s="220" t="s">
        <v>206</v>
      </c>
      <c r="D2642" s="221">
        <v>81.33</v>
      </c>
    </row>
    <row r="2643" spans="1:4" ht="50.1" customHeight="1" x14ac:dyDescent="0.2">
      <c r="A2643" s="226" t="s">
        <v>2936</v>
      </c>
      <c r="B2643" s="223" t="s">
        <v>2937</v>
      </c>
      <c r="C2643" s="220" t="s">
        <v>206</v>
      </c>
      <c r="D2643" s="221">
        <v>108.78</v>
      </c>
    </row>
    <row r="2644" spans="1:4" ht="50.1" customHeight="1" x14ac:dyDescent="0.2">
      <c r="A2644" s="226" t="s">
        <v>2938</v>
      </c>
      <c r="B2644" s="223" t="s">
        <v>2939</v>
      </c>
      <c r="C2644" s="220" t="s">
        <v>206</v>
      </c>
      <c r="D2644" s="221">
        <v>309.97000000000003</v>
      </c>
    </row>
    <row r="2645" spans="1:4" ht="50.1" customHeight="1" x14ac:dyDescent="0.2">
      <c r="A2645" s="226" t="s">
        <v>2940</v>
      </c>
      <c r="B2645" s="223" t="s">
        <v>2941</v>
      </c>
      <c r="C2645" s="220" t="s">
        <v>206</v>
      </c>
      <c r="D2645" s="221">
        <v>802.8</v>
      </c>
    </row>
    <row r="2646" spans="1:4" ht="50.1" customHeight="1" x14ac:dyDescent="0.2">
      <c r="A2646" s="226" t="s">
        <v>2942</v>
      </c>
      <c r="B2646" s="223" t="s">
        <v>2943</v>
      </c>
      <c r="C2646" s="220" t="s">
        <v>206</v>
      </c>
      <c r="D2646" s="221">
        <v>1097.44</v>
      </c>
    </row>
    <row r="2647" spans="1:4" ht="50.1" customHeight="1" x14ac:dyDescent="0.2">
      <c r="A2647" s="226" t="s">
        <v>2944</v>
      </c>
      <c r="B2647" s="223" t="s">
        <v>2945</v>
      </c>
      <c r="C2647" s="220" t="s">
        <v>206</v>
      </c>
      <c r="D2647" s="221">
        <v>1798.3</v>
      </c>
    </row>
    <row r="2648" spans="1:4" ht="50.1" customHeight="1" x14ac:dyDescent="0.2">
      <c r="A2648" s="226" t="s">
        <v>2946</v>
      </c>
      <c r="B2648" s="223" t="s">
        <v>2947</v>
      </c>
      <c r="C2648" s="220" t="s">
        <v>206</v>
      </c>
      <c r="D2648" s="221">
        <v>485.11</v>
      </c>
    </row>
    <row r="2649" spans="1:4" ht="50.1" customHeight="1" x14ac:dyDescent="0.2">
      <c r="A2649" s="226" t="s">
        <v>2948</v>
      </c>
      <c r="B2649" s="223" t="s">
        <v>2949</v>
      </c>
      <c r="C2649" s="220" t="s">
        <v>206</v>
      </c>
      <c r="D2649" s="221">
        <v>55.4</v>
      </c>
    </row>
    <row r="2650" spans="1:4" ht="50.1" customHeight="1" x14ac:dyDescent="0.2">
      <c r="A2650" s="226" t="s">
        <v>2950</v>
      </c>
      <c r="B2650" s="223" t="s">
        <v>2951</v>
      </c>
      <c r="C2650" s="220" t="s">
        <v>206</v>
      </c>
      <c r="D2650" s="221">
        <v>341.67</v>
      </c>
    </row>
    <row r="2651" spans="1:4" ht="50.1" customHeight="1" x14ac:dyDescent="0.2">
      <c r="A2651" s="226" t="s">
        <v>2952</v>
      </c>
      <c r="B2651" s="223" t="s">
        <v>2953</v>
      </c>
      <c r="C2651" s="220" t="s">
        <v>206</v>
      </c>
      <c r="D2651" s="221">
        <v>397.01</v>
      </c>
    </row>
    <row r="2652" spans="1:4" ht="50.1" customHeight="1" x14ac:dyDescent="0.2">
      <c r="A2652" s="226" t="s">
        <v>2954</v>
      </c>
      <c r="B2652" s="223" t="s">
        <v>2955</v>
      </c>
      <c r="C2652" s="220" t="s">
        <v>206</v>
      </c>
      <c r="D2652" s="221">
        <v>759.79</v>
      </c>
    </row>
    <row r="2653" spans="1:4" ht="50.1" customHeight="1" x14ac:dyDescent="0.2">
      <c r="A2653" s="226" t="s">
        <v>2956</v>
      </c>
      <c r="B2653" s="223" t="s">
        <v>2957</v>
      </c>
      <c r="C2653" s="220" t="s">
        <v>206</v>
      </c>
      <c r="D2653" s="221">
        <v>637.25</v>
      </c>
    </row>
    <row r="2654" spans="1:4" ht="50.1" customHeight="1" x14ac:dyDescent="0.2">
      <c r="A2654" s="226" t="s">
        <v>2958</v>
      </c>
      <c r="B2654" s="223" t="s">
        <v>2959</v>
      </c>
      <c r="C2654" s="220" t="s">
        <v>206</v>
      </c>
      <c r="D2654" s="221">
        <v>945.86</v>
      </c>
    </row>
    <row r="2655" spans="1:4" ht="50.1" customHeight="1" x14ac:dyDescent="0.2">
      <c r="A2655" s="226">
        <v>83463</v>
      </c>
      <c r="B2655" s="223" t="s">
        <v>2960</v>
      </c>
      <c r="C2655" s="220" t="s">
        <v>206</v>
      </c>
      <c r="D2655" s="221">
        <v>252.06</v>
      </c>
    </row>
    <row r="2656" spans="1:4" ht="50.1" customHeight="1" x14ac:dyDescent="0.2">
      <c r="A2656" s="226">
        <v>84402</v>
      </c>
      <c r="B2656" s="223" t="s">
        <v>2961</v>
      </c>
      <c r="C2656" s="220" t="s">
        <v>206</v>
      </c>
      <c r="D2656" s="221">
        <v>62.87</v>
      </c>
    </row>
    <row r="2657" spans="1:4" ht="50.1" customHeight="1" x14ac:dyDescent="0.2">
      <c r="A2657" s="226">
        <v>93653</v>
      </c>
      <c r="B2657" s="223" t="s">
        <v>2962</v>
      </c>
      <c r="C2657" s="220" t="s">
        <v>206</v>
      </c>
      <c r="D2657" s="221">
        <v>9.4499999999999993</v>
      </c>
    </row>
    <row r="2658" spans="1:4" ht="50.1" customHeight="1" x14ac:dyDescent="0.2">
      <c r="A2658" s="226">
        <v>93654</v>
      </c>
      <c r="B2658" s="223" t="s">
        <v>2963</v>
      </c>
      <c r="C2658" s="220" t="s">
        <v>206</v>
      </c>
      <c r="D2658" s="221">
        <v>9.92</v>
      </c>
    </row>
    <row r="2659" spans="1:4" ht="50.1" customHeight="1" x14ac:dyDescent="0.2">
      <c r="A2659" s="226">
        <v>93655</v>
      </c>
      <c r="B2659" s="223" t="s">
        <v>2964</v>
      </c>
      <c r="C2659" s="220" t="s">
        <v>206</v>
      </c>
      <c r="D2659" s="221">
        <v>10.7</v>
      </c>
    </row>
    <row r="2660" spans="1:4" ht="50.1" customHeight="1" x14ac:dyDescent="0.2">
      <c r="A2660" s="226">
        <v>93656</v>
      </c>
      <c r="B2660" s="223" t="s">
        <v>2965</v>
      </c>
      <c r="C2660" s="220" t="s">
        <v>206</v>
      </c>
      <c r="D2660" s="221">
        <v>10.7</v>
      </c>
    </row>
    <row r="2661" spans="1:4" ht="50.1" customHeight="1" x14ac:dyDescent="0.2">
      <c r="A2661" s="226">
        <v>93657</v>
      </c>
      <c r="B2661" s="223" t="s">
        <v>2966</v>
      </c>
      <c r="C2661" s="220" t="s">
        <v>206</v>
      </c>
      <c r="D2661" s="221">
        <v>11.73</v>
      </c>
    </row>
    <row r="2662" spans="1:4" ht="50.1" customHeight="1" x14ac:dyDescent="0.2">
      <c r="A2662" s="226">
        <v>93658</v>
      </c>
      <c r="B2662" s="223" t="s">
        <v>2967</v>
      </c>
      <c r="C2662" s="220" t="s">
        <v>206</v>
      </c>
      <c r="D2662" s="221">
        <v>17.079999999999998</v>
      </c>
    </row>
    <row r="2663" spans="1:4" ht="50.1" customHeight="1" x14ac:dyDescent="0.2">
      <c r="A2663" s="226">
        <v>93659</v>
      </c>
      <c r="B2663" s="223" t="s">
        <v>2968</v>
      </c>
      <c r="C2663" s="220" t="s">
        <v>206</v>
      </c>
      <c r="D2663" s="221">
        <v>19.149999999999999</v>
      </c>
    </row>
    <row r="2664" spans="1:4" ht="50.1" customHeight="1" x14ac:dyDescent="0.2">
      <c r="A2664" s="226">
        <v>93660</v>
      </c>
      <c r="B2664" s="223" t="s">
        <v>2969</v>
      </c>
      <c r="C2664" s="220" t="s">
        <v>206</v>
      </c>
      <c r="D2664" s="221">
        <v>47.73</v>
      </c>
    </row>
    <row r="2665" spans="1:4" ht="50.1" customHeight="1" x14ac:dyDescent="0.2">
      <c r="A2665" s="226">
        <v>93661</v>
      </c>
      <c r="B2665" s="223" t="s">
        <v>2970</v>
      </c>
      <c r="C2665" s="220" t="s">
        <v>206</v>
      </c>
      <c r="D2665" s="221">
        <v>48.63</v>
      </c>
    </row>
    <row r="2666" spans="1:4" ht="50.1" customHeight="1" x14ac:dyDescent="0.2">
      <c r="A2666" s="226">
        <v>93662</v>
      </c>
      <c r="B2666" s="223" t="s">
        <v>2971</v>
      </c>
      <c r="C2666" s="220" t="s">
        <v>206</v>
      </c>
      <c r="D2666" s="221">
        <v>50.28</v>
      </c>
    </row>
    <row r="2667" spans="1:4" ht="50.1" customHeight="1" x14ac:dyDescent="0.2">
      <c r="A2667" s="226">
        <v>93663</v>
      </c>
      <c r="B2667" s="223" t="s">
        <v>2972</v>
      </c>
      <c r="C2667" s="220" t="s">
        <v>206</v>
      </c>
      <c r="D2667" s="221">
        <v>50.28</v>
      </c>
    </row>
    <row r="2668" spans="1:4" ht="50.1" customHeight="1" x14ac:dyDescent="0.2">
      <c r="A2668" s="226">
        <v>93664</v>
      </c>
      <c r="B2668" s="223" t="s">
        <v>2973</v>
      </c>
      <c r="C2668" s="220" t="s">
        <v>206</v>
      </c>
      <c r="D2668" s="221">
        <v>52.28</v>
      </c>
    </row>
    <row r="2669" spans="1:4" ht="50.1" customHeight="1" x14ac:dyDescent="0.2">
      <c r="A2669" s="226">
        <v>93665</v>
      </c>
      <c r="B2669" s="223" t="s">
        <v>2974</v>
      </c>
      <c r="C2669" s="220" t="s">
        <v>206</v>
      </c>
      <c r="D2669" s="221">
        <v>54.84</v>
      </c>
    </row>
    <row r="2670" spans="1:4" ht="50.1" customHeight="1" x14ac:dyDescent="0.2">
      <c r="A2670" s="226">
        <v>93666</v>
      </c>
      <c r="B2670" s="223" t="s">
        <v>2975</v>
      </c>
      <c r="C2670" s="220" t="s">
        <v>206</v>
      </c>
      <c r="D2670" s="221">
        <v>58.99</v>
      </c>
    </row>
    <row r="2671" spans="1:4" ht="50.1" customHeight="1" x14ac:dyDescent="0.2">
      <c r="A2671" s="226">
        <v>93667</v>
      </c>
      <c r="B2671" s="223" t="s">
        <v>2976</v>
      </c>
      <c r="C2671" s="220" t="s">
        <v>206</v>
      </c>
      <c r="D2671" s="221">
        <v>59.44</v>
      </c>
    </row>
    <row r="2672" spans="1:4" ht="50.1" customHeight="1" x14ac:dyDescent="0.2">
      <c r="A2672" s="226">
        <v>93668</v>
      </c>
      <c r="B2672" s="223" t="s">
        <v>2977</v>
      </c>
      <c r="C2672" s="220" t="s">
        <v>206</v>
      </c>
      <c r="D2672" s="221">
        <v>60.79</v>
      </c>
    </row>
    <row r="2673" spans="1:4" ht="50.1" customHeight="1" x14ac:dyDescent="0.2">
      <c r="A2673" s="226">
        <v>93669</v>
      </c>
      <c r="B2673" s="223" t="s">
        <v>2978</v>
      </c>
      <c r="C2673" s="220" t="s">
        <v>206</v>
      </c>
      <c r="D2673" s="221">
        <v>63.23</v>
      </c>
    </row>
    <row r="2674" spans="1:4" ht="50.1" customHeight="1" x14ac:dyDescent="0.2">
      <c r="A2674" s="226">
        <v>93670</v>
      </c>
      <c r="B2674" s="223" t="s">
        <v>2979</v>
      </c>
      <c r="C2674" s="220" t="s">
        <v>206</v>
      </c>
      <c r="D2674" s="221">
        <v>63.23</v>
      </c>
    </row>
    <row r="2675" spans="1:4" ht="50.1" customHeight="1" x14ac:dyDescent="0.2">
      <c r="A2675" s="226">
        <v>93671</v>
      </c>
      <c r="B2675" s="223" t="s">
        <v>2980</v>
      </c>
      <c r="C2675" s="220" t="s">
        <v>206</v>
      </c>
      <c r="D2675" s="221">
        <v>66.25</v>
      </c>
    </row>
    <row r="2676" spans="1:4" ht="50.1" customHeight="1" x14ac:dyDescent="0.2">
      <c r="A2676" s="226">
        <v>93672</v>
      </c>
      <c r="B2676" s="223" t="s">
        <v>2981</v>
      </c>
      <c r="C2676" s="220" t="s">
        <v>206</v>
      </c>
      <c r="D2676" s="221">
        <v>71.150000000000006</v>
      </c>
    </row>
    <row r="2677" spans="1:4" ht="50.1" customHeight="1" x14ac:dyDescent="0.2">
      <c r="A2677" s="226">
        <v>93673</v>
      </c>
      <c r="B2677" s="223" t="s">
        <v>2982</v>
      </c>
      <c r="C2677" s="220" t="s">
        <v>206</v>
      </c>
      <c r="D2677" s="221">
        <v>77.38</v>
      </c>
    </row>
    <row r="2678" spans="1:4" ht="50.1" customHeight="1" x14ac:dyDescent="0.2">
      <c r="A2678" s="226">
        <v>72339</v>
      </c>
      <c r="B2678" s="223" t="s">
        <v>2983</v>
      </c>
      <c r="C2678" s="220" t="s">
        <v>206</v>
      </c>
      <c r="D2678" s="221">
        <v>41.49</v>
      </c>
    </row>
    <row r="2679" spans="1:4" ht="50.1" customHeight="1" x14ac:dyDescent="0.2">
      <c r="A2679" s="226">
        <v>83403</v>
      </c>
      <c r="B2679" s="223" t="s">
        <v>2984</v>
      </c>
      <c r="C2679" s="220" t="s">
        <v>206</v>
      </c>
      <c r="D2679" s="221">
        <v>14.16</v>
      </c>
    </row>
    <row r="2680" spans="1:4" ht="50.1" customHeight="1" x14ac:dyDescent="0.2">
      <c r="A2680" s="226">
        <v>83465</v>
      </c>
      <c r="B2680" s="223" t="s">
        <v>2985</v>
      </c>
      <c r="C2680" s="220" t="s">
        <v>206</v>
      </c>
      <c r="D2680" s="221">
        <v>35.71</v>
      </c>
    </row>
    <row r="2681" spans="1:4" ht="50.1" customHeight="1" x14ac:dyDescent="0.2">
      <c r="A2681" s="226">
        <v>91945</v>
      </c>
      <c r="B2681" s="223" t="s">
        <v>2986</v>
      </c>
      <c r="C2681" s="220" t="s">
        <v>206</v>
      </c>
      <c r="D2681" s="221">
        <v>6.32</v>
      </c>
    </row>
    <row r="2682" spans="1:4" ht="50.1" customHeight="1" x14ac:dyDescent="0.2">
      <c r="A2682" s="226">
        <v>91946</v>
      </c>
      <c r="B2682" s="223" t="s">
        <v>2987</v>
      </c>
      <c r="C2682" s="220" t="s">
        <v>206</v>
      </c>
      <c r="D2682" s="221">
        <v>5.14</v>
      </c>
    </row>
    <row r="2683" spans="1:4" ht="50.1" customHeight="1" x14ac:dyDescent="0.2">
      <c r="A2683" s="226">
        <v>91947</v>
      </c>
      <c r="B2683" s="223" t="s">
        <v>2988</v>
      </c>
      <c r="C2683" s="220" t="s">
        <v>206</v>
      </c>
      <c r="D2683" s="221">
        <v>4.42</v>
      </c>
    </row>
    <row r="2684" spans="1:4" ht="50.1" customHeight="1" x14ac:dyDescent="0.2">
      <c r="A2684" s="226">
        <v>91949</v>
      </c>
      <c r="B2684" s="223" t="s">
        <v>2989</v>
      </c>
      <c r="C2684" s="220" t="s">
        <v>206</v>
      </c>
      <c r="D2684" s="221">
        <v>9.3800000000000008</v>
      </c>
    </row>
    <row r="2685" spans="1:4" ht="50.1" customHeight="1" x14ac:dyDescent="0.2">
      <c r="A2685" s="226">
        <v>91950</v>
      </c>
      <c r="B2685" s="223" t="s">
        <v>2990</v>
      </c>
      <c r="C2685" s="220" t="s">
        <v>206</v>
      </c>
      <c r="D2685" s="221">
        <v>7.97</v>
      </c>
    </row>
    <row r="2686" spans="1:4" ht="50.1" customHeight="1" x14ac:dyDescent="0.2">
      <c r="A2686" s="226">
        <v>91951</v>
      </c>
      <c r="B2686" s="223" t="s">
        <v>2991</v>
      </c>
      <c r="C2686" s="220" t="s">
        <v>206</v>
      </c>
      <c r="D2686" s="221">
        <v>7.12</v>
      </c>
    </row>
    <row r="2687" spans="1:4" ht="50.1" customHeight="1" x14ac:dyDescent="0.2">
      <c r="A2687" s="226">
        <v>91952</v>
      </c>
      <c r="B2687" s="223" t="s">
        <v>2992</v>
      </c>
      <c r="C2687" s="220" t="s">
        <v>206</v>
      </c>
      <c r="D2687" s="221">
        <v>12.09</v>
      </c>
    </row>
    <row r="2688" spans="1:4" ht="50.1" customHeight="1" x14ac:dyDescent="0.2">
      <c r="A2688" s="226">
        <v>91953</v>
      </c>
      <c r="B2688" s="223" t="s">
        <v>2993</v>
      </c>
      <c r="C2688" s="220" t="s">
        <v>206</v>
      </c>
      <c r="D2688" s="221">
        <v>17.23</v>
      </c>
    </row>
    <row r="2689" spans="1:4" ht="50.1" customHeight="1" x14ac:dyDescent="0.2">
      <c r="A2689" s="226">
        <v>91954</v>
      </c>
      <c r="B2689" s="223" t="s">
        <v>2994</v>
      </c>
      <c r="C2689" s="220" t="s">
        <v>206</v>
      </c>
      <c r="D2689" s="221">
        <v>16.28</v>
      </c>
    </row>
    <row r="2690" spans="1:4" ht="50.1" customHeight="1" x14ac:dyDescent="0.2">
      <c r="A2690" s="226">
        <v>91955</v>
      </c>
      <c r="B2690" s="223" t="s">
        <v>2995</v>
      </c>
      <c r="C2690" s="220" t="s">
        <v>206</v>
      </c>
      <c r="D2690" s="221">
        <v>21.42</v>
      </c>
    </row>
    <row r="2691" spans="1:4" ht="50.1" customHeight="1" x14ac:dyDescent="0.2">
      <c r="A2691" s="226">
        <v>91956</v>
      </c>
      <c r="B2691" s="223" t="s">
        <v>2996</v>
      </c>
      <c r="C2691" s="220" t="s">
        <v>206</v>
      </c>
      <c r="D2691" s="221">
        <v>26.21</v>
      </c>
    </row>
    <row r="2692" spans="1:4" ht="50.1" customHeight="1" x14ac:dyDescent="0.2">
      <c r="A2692" s="226">
        <v>91957</v>
      </c>
      <c r="B2692" s="223" t="s">
        <v>2997</v>
      </c>
      <c r="C2692" s="220" t="s">
        <v>206</v>
      </c>
      <c r="D2692" s="221">
        <v>31.35</v>
      </c>
    </row>
    <row r="2693" spans="1:4" ht="50.1" customHeight="1" x14ac:dyDescent="0.2">
      <c r="A2693" s="226">
        <v>91958</v>
      </c>
      <c r="B2693" s="223" t="s">
        <v>2998</v>
      </c>
      <c r="C2693" s="220" t="s">
        <v>206</v>
      </c>
      <c r="D2693" s="221">
        <v>22.05</v>
      </c>
    </row>
    <row r="2694" spans="1:4" ht="50.1" customHeight="1" x14ac:dyDescent="0.2">
      <c r="A2694" s="226">
        <v>91959</v>
      </c>
      <c r="B2694" s="223" t="s">
        <v>2999</v>
      </c>
      <c r="C2694" s="220" t="s">
        <v>206</v>
      </c>
      <c r="D2694" s="221">
        <v>27.19</v>
      </c>
    </row>
    <row r="2695" spans="1:4" ht="50.1" customHeight="1" x14ac:dyDescent="0.2">
      <c r="A2695" s="226">
        <v>91960</v>
      </c>
      <c r="B2695" s="223" t="s">
        <v>3000</v>
      </c>
      <c r="C2695" s="220" t="s">
        <v>206</v>
      </c>
      <c r="D2695" s="221">
        <v>30.4</v>
      </c>
    </row>
    <row r="2696" spans="1:4" ht="50.1" customHeight="1" x14ac:dyDescent="0.2">
      <c r="A2696" s="226">
        <v>91961</v>
      </c>
      <c r="B2696" s="223" t="s">
        <v>3001</v>
      </c>
      <c r="C2696" s="220" t="s">
        <v>206</v>
      </c>
      <c r="D2696" s="221">
        <v>35.54</v>
      </c>
    </row>
    <row r="2697" spans="1:4" ht="50.1" customHeight="1" x14ac:dyDescent="0.2">
      <c r="A2697" s="226">
        <v>91962</v>
      </c>
      <c r="B2697" s="223" t="s">
        <v>3002</v>
      </c>
      <c r="C2697" s="220" t="s">
        <v>206</v>
      </c>
      <c r="D2697" s="221">
        <v>40.369999999999997</v>
      </c>
    </row>
    <row r="2698" spans="1:4" ht="50.1" customHeight="1" x14ac:dyDescent="0.2">
      <c r="A2698" s="226">
        <v>91963</v>
      </c>
      <c r="B2698" s="223" t="s">
        <v>3003</v>
      </c>
      <c r="C2698" s="220" t="s">
        <v>206</v>
      </c>
      <c r="D2698" s="221">
        <v>45.51</v>
      </c>
    </row>
    <row r="2699" spans="1:4" ht="50.1" customHeight="1" x14ac:dyDescent="0.2">
      <c r="A2699" s="226">
        <v>91964</v>
      </c>
      <c r="B2699" s="223" t="s">
        <v>3004</v>
      </c>
      <c r="C2699" s="220" t="s">
        <v>206</v>
      </c>
      <c r="D2699" s="221">
        <v>36.18</v>
      </c>
    </row>
    <row r="2700" spans="1:4" ht="50.1" customHeight="1" x14ac:dyDescent="0.2">
      <c r="A2700" s="226">
        <v>91965</v>
      </c>
      <c r="B2700" s="223" t="s">
        <v>3005</v>
      </c>
      <c r="C2700" s="220" t="s">
        <v>206</v>
      </c>
      <c r="D2700" s="221">
        <v>41.32</v>
      </c>
    </row>
    <row r="2701" spans="1:4" ht="50.1" customHeight="1" x14ac:dyDescent="0.2">
      <c r="A2701" s="226">
        <v>91966</v>
      </c>
      <c r="B2701" s="223" t="s">
        <v>3006</v>
      </c>
      <c r="C2701" s="220" t="s">
        <v>206</v>
      </c>
      <c r="D2701" s="221">
        <v>32.03</v>
      </c>
    </row>
    <row r="2702" spans="1:4" ht="50.1" customHeight="1" x14ac:dyDescent="0.2">
      <c r="A2702" s="226">
        <v>91967</v>
      </c>
      <c r="B2702" s="223" t="s">
        <v>3007</v>
      </c>
      <c r="C2702" s="220" t="s">
        <v>206</v>
      </c>
      <c r="D2702" s="221">
        <v>37.17</v>
      </c>
    </row>
    <row r="2703" spans="1:4" ht="50.1" customHeight="1" x14ac:dyDescent="0.2">
      <c r="A2703" s="226">
        <v>91968</v>
      </c>
      <c r="B2703" s="223" t="s">
        <v>3008</v>
      </c>
      <c r="C2703" s="220" t="s">
        <v>206</v>
      </c>
      <c r="D2703" s="221">
        <v>44.52</v>
      </c>
    </row>
    <row r="2704" spans="1:4" ht="50.1" customHeight="1" x14ac:dyDescent="0.2">
      <c r="A2704" s="226">
        <v>91969</v>
      </c>
      <c r="B2704" s="223" t="s">
        <v>3009</v>
      </c>
      <c r="C2704" s="220" t="s">
        <v>206</v>
      </c>
      <c r="D2704" s="221">
        <v>49.66</v>
      </c>
    </row>
    <row r="2705" spans="1:4" ht="50.1" customHeight="1" x14ac:dyDescent="0.2">
      <c r="A2705" s="226">
        <v>91970</v>
      </c>
      <c r="B2705" s="223" t="s">
        <v>3010</v>
      </c>
      <c r="C2705" s="220" t="s">
        <v>206</v>
      </c>
      <c r="D2705" s="221">
        <v>46.4</v>
      </c>
    </row>
    <row r="2706" spans="1:4" ht="50.1" customHeight="1" x14ac:dyDescent="0.2">
      <c r="A2706" s="226">
        <v>91971</v>
      </c>
      <c r="B2706" s="223" t="s">
        <v>3011</v>
      </c>
      <c r="C2706" s="220" t="s">
        <v>206</v>
      </c>
      <c r="D2706" s="221">
        <v>54.37</v>
      </c>
    </row>
    <row r="2707" spans="1:4" ht="50.1" customHeight="1" x14ac:dyDescent="0.2">
      <c r="A2707" s="226">
        <v>91972</v>
      </c>
      <c r="B2707" s="223" t="s">
        <v>3012</v>
      </c>
      <c r="C2707" s="220" t="s">
        <v>206</v>
      </c>
      <c r="D2707" s="221">
        <v>50.58</v>
      </c>
    </row>
    <row r="2708" spans="1:4" ht="50.1" customHeight="1" x14ac:dyDescent="0.2">
      <c r="A2708" s="226">
        <v>91973</v>
      </c>
      <c r="B2708" s="223" t="s">
        <v>3013</v>
      </c>
      <c r="C2708" s="220" t="s">
        <v>206</v>
      </c>
      <c r="D2708" s="221">
        <v>58.55</v>
      </c>
    </row>
    <row r="2709" spans="1:4" ht="50.1" customHeight="1" x14ac:dyDescent="0.2">
      <c r="A2709" s="226">
        <v>91974</v>
      </c>
      <c r="B2709" s="223" t="s">
        <v>3014</v>
      </c>
      <c r="C2709" s="220" t="s">
        <v>206</v>
      </c>
      <c r="D2709" s="221">
        <v>42.21</v>
      </c>
    </row>
    <row r="2710" spans="1:4" ht="50.1" customHeight="1" x14ac:dyDescent="0.2">
      <c r="A2710" s="226">
        <v>91975</v>
      </c>
      <c r="B2710" s="223" t="s">
        <v>3015</v>
      </c>
      <c r="C2710" s="220" t="s">
        <v>206</v>
      </c>
      <c r="D2710" s="221">
        <v>50.18</v>
      </c>
    </row>
    <row r="2711" spans="1:4" ht="50.1" customHeight="1" x14ac:dyDescent="0.2">
      <c r="A2711" s="226">
        <v>91976</v>
      </c>
      <c r="B2711" s="223" t="s">
        <v>3016</v>
      </c>
      <c r="C2711" s="220" t="s">
        <v>206</v>
      </c>
      <c r="D2711" s="221">
        <v>62.22</v>
      </c>
    </row>
    <row r="2712" spans="1:4" ht="50.1" customHeight="1" x14ac:dyDescent="0.2">
      <c r="A2712" s="226">
        <v>91977</v>
      </c>
      <c r="B2712" s="223" t="s">
        <v>3017</v>
      </c>
      <c r="C2712" s="220" t="s">
        <v>206</v>
      </c>
      <c r="D2712" s="221">
        <v>70.19</v>
      </c>
    </row>
    <row r="2713" spans="1:4" ht="50.1" customHeight="1" x14ac:dyDescent="0.2">
      <c r="A2713" s="226">
        <v>91978</v>
      </c>
      <c r="B2713" s="223" t="s">
        <v>3018</v>
      </c>
      <c r="C2713" s="220" t="s">
        <v>206</v>
      </c>
      <c r="D2713" s="221">
        <v>25.21</v>
      </c>
    </row>
    <row r="2714" spans="1:4" ht="50.1" customHeight="1" x14ac:dyDescent="0.2">
      <c r="A2714" s="226">
        <v>91979</v>
      </c>
      <c r="B2714" s="223" t="s">
        <v>3019</v>
      </c>
      <c r="C2714" s="220" t="s">
        <v>206</v>
      </c>
      <c r="D2714" s="221">
        <v>30.35</v>
      </c>
    </row>
    <row r="2715" spans="1:4" ht="50.1" customHeight="1" x14ac:dyDescent="0.2">
      <c r="A2715" s="226">
        <v>91980</v>
      </c>
      <c r="B2715" s="223" t="s">
        <v>3020</v>
      </c>
      <c r="C2715" s="220" t="s">
        <v>206</v>
      </c>
      <c r="D2715" s="221">
        <v>24.48</v>
      </c>
    </row>
    <row r="2716" spans="1:4" ht="50.1" customHeight="1" x14ac:dyDescent="0.2">
      <c r="A2716" s="226">
        <v>91981</v>
      </c>
      <c r="B2716" s="223" t="s">
        <v>3021</v>
      </c>
      <c r="C2716" s="220" t="s">
        <v>206</v>
      </c>
      <c r="D2716" s="221">
        <v>29.62</v>
      </c>
    </row>
    <row r="2717" spans="1:4" ht="50.1" customHeight="1" x14ac:dyDescent="0.2">
      <c r="A2717" s="226">
        <v>91982</v>
      </c>
      <c r="B2717" s="223" t="s">
        <v>3022</v>
      </c>
      <c r="C2717" s="220" t="s">
        <v>206</v>
      </c>
      <c r="D2717" s="221">
        <v>53.76</v>
      </c>
    </row>
    <row r="2718" spans="1:4" ht="50.1" customHeight="1" x14ac:dyDescent="0.2">
      <c r="A2718" s="226">
        <v>91983</v>
      </c>
      <c r="B2718" s="223" t="s">
        <v>3023</v>
      </c>
      <c r="C2718" s="220" t="s">
        <v>206</v>
      </c>
      <c r="D2718" s="221">
        <v>58.9</v>
      </c>
    </row>
    <row r="2719" spans="1:4" ht="50.1" customHeight="1" x14ac:dyDescent="0.2">
      <c r="A2719" s="226">
        <v>91984</v>
      </c>
      <c r="B2719" s="223" t="s">
        <v>3024</v>
      </c>
      <c r="C2719" s="220" t="s">
        <v>206</v>
      </c>
      <c r="D2719" s="221">
        <v>11.42</v>
      </c>
    </row>
    <row r="2720" spans="1:4" ht="50.1" customHeight="1" x14ac:dyDescent="0.2">
      <c r="A2720" s="226">
        <v>91985</v>
      </c>
      <c r="B2720" s="223" t="s">
        <v>3025</v>
      </c>
      <c r="C2720" s="220" t="s">
        <v>206</v>
      </c>
      <c r="D2720" s="221">
        <v>16.559999999999999</v>
      </c>
    </row>
    <row r="2721" spans="1:4" ht="50.1" customHeight="1" x14ac:dyDescent="0.2">
      <c r="A2721" s="226">
        <v>91986</v>
      </c>
      <c r="B2721" s="223" t="s">
        <v>3026</v>
      </c>
      <c r="C2721" s="220" t="s">
        <v>206</v>
      </c>
      <c r="D2721" s="221">
        <v>23.48</v>
      </c>
    </row>
    <row r="2722" spans="1:4" ht="50.1" customHeight="1" x14ac:dyDescent="0.2">
      <c r="A2722" s="226">
        <v>91987</v>
      </c>
      <c r="B2722" s="223" t="s">
        <v>3027</v>
      </c>
      <c r="C2722" s="220" t="s">
        <v>206</v>
      </c>
      <c r="D2722" s="221">
        <v>28.62</v>
      </c>
    </row>
    <row r="2723" spans="1:4" ht="50.1" customHeight="1" x14ac:dyDescent="0.2">
      <c r="A2723" s="226">
        <v>91988</v>
      </c>
      <c r="B2723" s="223" t="s">
        <v>3028</v>
      </c>
      <c r="C2723" s="220" t="s">
        <v>206</v>
      </c>
      <c r="D2723" s="221">
        <v>13.84</v>
      </c>
    </row>
    <row r="2724" spans="1:4" ht="50.1" customHeight="1" x14ac:dyDescent="0.2">
      <c r="A2724" s="226">
        <v>91989</v>
      </c>
      <c r="B2724" s="223" t="s">
        <v>3029</v>
      </c>
      <c r="C2724" s="220" t="s">
        <v>206</v>
      </c>
      <c r="D2724" s="221">
        <v>18.98</v>
      </c>
    </row>
    <row r="2725" spans="1:4" ht="50.1" customHeight="1" x14ac:dyDescent="0.2">
      <c r="A2725" s="226">
        <v>91990</v>
      </c>
      <c r="B2725" s="223" t="s">
        <v>3030</v>
      </c>
      <c r="C2725" s="220" t="s">
        <v>206</v>
      </c>
      <c r="D2725" s="221">
        <v>22.28</v>
      </c>
    </row>
    <row r="2726" spans="1:4" ht="50.1" customHeight="1" x14ac:dyDescent="0.2">
      <c r="A2726" s="226">
        <v>91991</v>
      </c>
      <c r="B2726" s="223" t="s">
        <v>3031</v>
      </c>
      <c r="C2726" s="220" t="s">
        <v>206</v>
      </c>
      <c r="D2726" s="221">
        <v>23.58</v>
      </c>
    </row>
    <row r="2727" spans="1:4" ht="50.1" customHeight="1" x14ac:dyDescent="0.2">
      <c r="A2727" s="226">
        <v>91992</v>
      </c>
      <c r="B2727" s="223" t="s">
        <v>3032</v>
      </c>
      <c r="C2727" s="220" t="s">
        <v>206</v>
      </c>
      <c r="D2727" s="221">
        <v>27.42</v>
      </c>
    </row>
    <row r="2728" spans="1:4" ht="50.1" customHeight="1" x14ac:dyDescent="0.2">
      <c r="A2728" s="226">
        <v>91993</v>
      </c>
      <c r="B2728" s="223" t="s">
        <v>3033</v>
      </c>
      <c r="C2728" s="220" t="s">
        <v>206</v>
      </c>
      <c r="D2728" s="221">
        <v>28.72</v>
      </c>
    </row>
    <row r="2729" spans="1:4" ht="50.1" customHeight="1" x14ac:dyDescent="0.2">
      <c r="A2729" s="226">
        <v>91994</v>
      </c>
      <c r="B2729" s="223" t="s">
        <v>3034</v>
      </c>
      <c r="C2729" s="220" t="s">
        <v>206</v>
      </c>
      <c r="D2729" s="221">
        <v>15.61</v>
      </c>
    </row>
    <row r="2730" spans="1:4" ht="50.1" customHeight="1" x14ac:dyDescent="0.2">
      <c r="A2730" s="226">
        <v>91995</v>
      </c>
      <c r="B2730" s="223" t="s">
        <v>3035</v>
      </c>
      <c r="C2730" s="220" t="s">
        <v>206</v>
      </c>
      <c r="D2730" s="221">
        <v>16.91</v>
      </c>
    </row>
    <row r="2731" spans="1:4" ht="50.1" customHeight="1" x14ac:dyDescent="0.2">
      <c r="A2731" s="226">
        <v>91996</v>
      </c>
      <c r="B2731" s="223" t="s">
        <v>3036</v>
      </c>
      <c r="C2731" s="220" t="s">
        <v>206</v>
      </c>
      <c r="D2731" s="221">
        <v>20.75</v>
      </c>
    </row>
    <row r="2732" spans="1:4" ht="50.1" customHeight="1" x14ac:dyDescent="0.2">
      <c r="A2732" s="226">
        <v>91997</v>
      </c>
      <c r="B2732" s="223" t="s">
        <v>3037</v>
      </c>
      <c r="C2732" s="220" t="s">
        <v>206</v>
      </c>
      <c r="D2732" s="221">
        <v>22.05</v>
      </c>
    </row>
    <row r="2733" spans="1:4" ht="50.1" customHeight="1" x14ac:dyDescent="0.2">
      <c r="A2733" s="226">
        <v>91998</v>
      </c>
      <c r="B2733" s="223" t="s">
        <v>3038</v>
      </c>
      <c r="C2733" s="220" t="s">
        <v>206</v>
      </c>
      <c r="D2733" s="221">
        <v>13.02</v>
      </c>
    </row>
    <row r="2734" spans="1:4" ht="50.1" customHeight="1" x14ac:dyDescent="0.2">
      <c r="A2734" s="226">
        <v>91999</v>
      </c>
      <c r="B2734" s="223" t="s">
        <v>3039</v>
      </c>
      <c r="C2734" s="220" t="s">
        <v>206</v>
      </c>
      <c r="D2734" s="221">
        <v>14.32</v>
      </c>
    </row>
    <row r="2735" spans="1:4" ht="50.1" customHeight="1" x14ac:dyDescent="0.2">
      <c r="A2735" s="226">
        <v>92000</v>
      </c>
      <c r="B2735" s="223" t="s">
        <v>3040</v>
      </c>
      <c r="C2735" s="220" t="s">
        <v>206</v>
      </c>
      <c r="D2735" s="221">
        <v>18.16</v>
      </c>
    </row>
    <row r="2736" spans="1:4" ht="50.1" customHeight="1" x14ac:dyDescent="0.2">
      <c r="A2736" s="226">
        <v>92001</v>
      </c>
      <c r="B2736" s="223" t="s">
        <v>3041</v>
      </c>
      <c r="C2736" s="220" t="s">
        <v>206</v>
      </c>
      <c r="D2736" s="221">
        <v>19.46</v>
      </c>
    </row>
    <row r="2737" spans="1:4" ht="50.1" customHeight="1" x14ac:dyDescent="0.2">
      <c r="A2737" s="226">
        <v>92002</v>
      </c>
      <c r="B2737" s="223" t="s">
        <v>3042</v>
      </c>
      <c r="C2737" s="220" t="s">
        <v>206</v>
      </c>
      <c r="D2737" s="221">
        <v>29.06</v>
      </c>
    </row>
    <row r="2738" spans="1:4" ht="50.1" customHeight="1" x14ac:dyDescent="0.2">
      <c r="A2738" s="226">
        <v>92003</v>
      </c>
      <c r="B2738" s="223" t="s">
        <v>3043</v>
      </c>
      <c r="C2738" s="220" t="s">
        <v>206</v>
      </c>
      <c r="D2738" s="221">
        <v>31.66</v>
      </c>
    </row>
    <row r="2739" spans="1:4" ht="50.1" customHeight="1" x14ac:dyDescent="0.2">
      <c r="A2739" s="226">
        <v>92004</v>
      </c>
      <c r="B2739" s="223" t="s">
        <v>3044</v>
      </c>
      <c r="C2739" s="220" t="s">
        <v>206</v>
      </c>
      <c r="D2739" s="221">
        <v>34.200000000000003</v>
      </c>
    </row>
    <row r="2740" spans="1:4" ht="50.1" customHeight="1" x14ac:dyDescent="0.2">
      <c r="A2740" s="226">
        <v>92005</v>
      </c>
      <c r="B2740" s="223" t="s">
        <v>3045</v>
      </c>
      <c r="C2740" s="220" t="s">
        <v>206</v>
      </c>
      <c r="D2740" s="221">
        <v>36.799999999999997</v>
      </c>
    </row>
    <row r="2741" spans="1:4" ht="50.1" customHeight="1" x14ac:dyDescent="0.2">
      <c r="A2741" s="226">
        <v>92006</v>
      </c>
      <c r="B2741" s="223" t="s">
        <v>3046</v>
      </c>
      <c r="C2741" s="220" t="s">
        <v>206</v>
      </c>
      <c r="D2741" s="221">
        <v>23.87</v>
      </c>
    </row>
    <row r="2742" spans="1:4" ht="50.1" customHeight="1" x14ac:dyDescent="0.2">
      <c r="A2742" s="226">
        <v>92007</v>
      </c>
      <c r="B2742" s="223" t="s">
        <v>3047</v>
      </c>
      <c r="C2742" s="220" t="s">
        <v>206</v>
      </c>
      <c r="D2742" s="221">
        <v>26.47</v>
      </c>
    </row>
    <row r="2743" spans="1:4" ht="50.1" customHeight="1" x14ac:dyDescent="0.2">
      <c r="A2743" s="226">
        <v>92008</v>
      </c>
      <c r="B2743" s="223" t="s">
        <v>3048</v>
      </c>
      <c r="C2743" s="220" t="s">
        <v>206</v>
      </c>
      <c r="D2743" s="221">
        <v>29.01</v>
      </c>
    </row>
    <row r="2744" spans="1:4" ht="50.1" customHeight="1" x14ac:dyDescent="0.2">
      <c r="A2744" s="226">
        <v>92009</v>
      </c>
      <c r="B2744" s="223" t="s">
        <v>3049</v>
      </c>
      <c r="C2744" s="220" t="s">
        <v>206</v>
      </c>
      <c r="D2744" s="221">
        <v>31.61</v>
      </c>
    </row>
    <row r="2745" spans="1:4" ht="50.1" customHeight="1" x14ac:dyDescent="0.2">
      <c r="A2745" s="226">
        <v>92010</v>
      </c>
      <c r="B2745" s="223" t="s">
        <v>3050</v>
      </c>
      <c r="C2745" s="220" t="s">
        <v>206</v>
      </c>
      <c r="D2745" s="221">
        <v>42.51</v>
      </c>
    </row>
    <row r="2746" spans="1:4" ht="50.1" customHeight="1" x14ac:dyDescent="0.2">
      <c r="A2746" s="226">
        <v>92011</v>
      </c>
      <c r="B2746" s="223" t="s">
        <v>3051</v>
      </c>
      <c r="C2746" s="220" t="s">
        <v>206</v>
      </c>
      <c r="D2746" s="221">
        <v>46.41</v>
      </c>
    </row>
    <row r="2747" spans="1:4" ht="50.1" customHeight="1" x14ac:dyDescent="0.2">
      <c r="A2747" s="226">
        <v>92012</v>
      </c>
      <c r="B2747" s="223" t="s">
        <v>3052</v>
      </c>
      <c r="C2747" s="220" t="s">
        <v>206</v>
      </c>
      <c r="D2747" s="221">
        <v>47.65</v>
      </c>
    </row>
    <row r="2748" spans="1:4" ht="50.1" customHeight="1" x14ac:dyDescent="0.2">
      <c r="A2748" s="226">
        <v>92013</v>
      </c>
      <c r="B2748" s="223" t="s">
        <v>3053</v>
      </c>
      <c r="C2748" s="220" t="s">
        <v>206</v>
      </c>
      <c r="D2748" s="221">
        <v>51.55</v>
      </c>
    </row>
    <row r="2749" spans="1:4" ht="50.1" customHeight="1" x14ac:dyDescent="0.2">
      <c r="A2749" s="226">
        <v>92014</v>
      </c>
      <c r="B2749" s="223" t="s">
        <v>3054</v>
      </c>
      <c r="C2749" s="220" t="s">
        <v>206</v>
      </c>
      <c r="D2749" s="221">
        <v>34.729999999999997</v>
      </c>
    </row>
    <row r="2750" spans="1:4" ht="50.1" customHeight="1" x14ac:dyDescent="0.2">
      <c r="A2750" s="226">
        <v>92015</v>
      </c>
      <c r="B2750" s="223" t="s">
        <v>3055</v>
      </c>
      <c r="C2750" s="220" t="s">
        <v>206</v>
      </c>
      <c r="D2750" s="221">
        <v>38.630000000000003</v>
      </c>
    </row>
    <row r="2751" spans="1:4" ht="50.1" customHeight="1" x14ac:dyDescent="0.2">
      <c r="A2751" s="226">
        <v>92016</v>
      </c>
      <c r="B2751" s="223" t="s">
        <v>3056</v>
      </c>
      <c r="C2751" s="220" t="s">
        <v>206</v>
      </c>
      <c r="D2751" s="221">
        <v>39.869999999999997</v>
      </c>
    </row>
    <row r="2752" spans="1:4" ht="50.1" customHeight="1" x14ac:dyDescent="0.2">
      <c r="A2752" s="226">
        <v>92017</v>
      </c>
      <c r="B2752" s="223" t="s">
        <v>3057</v>
      </c>
      <c r="C2752" s="220" t="s">
        <v>206</v>
      </c>
      <c r="D2752" s="221">
        <v>43.77</v>
      </c>
    </row>
    <row r="2753" spans="1:4" ht="50.1" customHeight="1" x14ac:dyDescent="0.2">
      <c r="A2753" s="226">
        <v>92018</v>
      </c>
      <c r="B2753" s="223" t="s">
        <v>3058</v>
      </c>
      <c r="C2753" s="220" t="s">
        <v>206</v>
      </c>
      <c r="D2753" s="221">
        <v>45.94</v>
      </c>
    </row>
    <row r="2754" spans="1:4" ht="50.1" customHeight="1" x14ac:dyDescent="0.2">
      <c r="A2754" s="226">
        <v>92019</v>
      </c>
      <c r="B2754" s="223" t="s">
        <v>3059</v>
      </c>
      <c r="C2754" s="220" t="s">
        <v>206</v>
      </c>
      <c r="D2754" s="221">
        <v>53.91</v>
      </c>
    </row>
    <row r="2755" spans="1:4" ht="50.1" customHeight="1" x14ac:dyDescent="0.2">
      <c r="A2755" s="226">
        <v>92020</v>
      </c>
      <c r="B2755" s="223" t="s">
        <v>3060</v>
      </c>
      <c r="C2755" s="220" t="s">
        <v>206</v>
      </c>
      <c r="D2755" s="221">
        <v>67.84</v>
      </c>
    </row>
    <row r="2756" spans="1:4" ht="50.1" customHeight="1" x14ac:dyDescent="0.2">
      <c r="A2756" s="226">
        <v>92021</v>
      </c>
      <c r="B2756" s="223" t="s">
        <v>3061</v>
      </c>
      <c r="C2756" s="220" t="s">
        <v>206</v>
      </c>
      <c r="D2756" s="221">
        <v>75.81</v>
      </c>
    </row>
    <row r="2757" spans="1:4" ht="50.1" customHeight="1" x14ac:dyDescent="0.2">
      <c r="A2757" s="226">
        <v>92022</v>
      </c>
      <c r="B2757" s="223" t="s">
        <v>3062</v>
      </c>
      <c r="C2757" s="220" t="s">
        <v>206</v>
      </c>
      <c r="D2757" s="221">
        <v>25.54</v>
      </c>
    </row>
    <row r="2758" spans="1:4" ht="50.1" customHeight="1" x14ac:dyDescent="0.2">
      <c r="A2758" s="226">
        <v>92023</v>
      </c>
      <c r="B2758" s="223" t="s">
        <v>3063</v>
      </c>
      <c r="C2758" s="220" t="s">
        <v>206</v>
      </c>
      <c r="D2758" s="221">
        <v>30.68</v>
      </c>
    </row>
    <row r="2759" spans="1:4" ht="50.1" customHeight="1" x14ac:dyDescent="0.2">
      <c r="A2759" s="226">
        <v>92024</v>
      </c>
      <c r="B2759" s="223" t="s">
        <v>3064</v>
      </c>
      <c r="C2759" s="220" t="s">
        <v>206</v>
      </c>
      <c r="D2759" s="221">
        <v>39.03</v>
      </c>
    </row>
    <row r="2760" spans="1:4" ht="50.1" customHeight="1" x14ac:dyDescent="0.2">
      <c r="A2760" s="226">
        <v>92025</v>
      </c>
      <c r="B2760" s="223" t="s">
        <v>3065</v>
      </c>
      <c r="C2760" s="220" t="s">
        <v>206</v>
      </c>
      <c r="D2760" s="221">
        <v>44.17</v>
      </c>
    </row>
    <row r="2761" spans="1:4" ht="50.1" customHeight="1" x14ac:dyDescent="0.2">
      <c r="A2761" s="226">
        <v>92026</v>
      </c>
      <c r="B2761" s="223" t="s">
        <v>3066</v>
      </c>
      <c r="C2761" s="220" t="s">
        <v>206</v>
      </c>
      <c r="D2761" s="221">
        <v>35.51</v>
      </c>
    </row>
    <row r="2762" spans="1:4" ht="50.1" customHeight="1" x14ac:dyDescent="0.2">
      <c r="A2762" s="226">
        <v>92027</v>
      </c>
      <c r="B2762" s="223" t="s">
        <v>3067</v>
      </c>
      <c r="C2762" s="220" t="s">
        <v>206</v>
      </c>
      <c r="D2762" s="221">
        <v>40.65</v>
      </c>
    </row>
    <row r="2763" spans="1:4" ht="50.1" customHeight="1" x14ac:dyDescent="0.2">
      <c r="A2763" s="226">
        <v>92028</v>
      </c>
      <c r="B2763" s="223" t="s">
        <v>3068</v>
      </c>
      <c r="C2763" s="220" t="s">
        <v>206</v>
      </c>
      <c r="D2763" s="221">
        <v>29.73</v>
      </c>
    </row>
    <row r="2764" spans="1:4" ht="50.1" customHeight="1" x14ac:dyDescent="0.2">
      <c r="A2764" s="226">
        <v>92029</v>
      </c>
      <c r="B2764" s="223" t="s">
        <v>3069</v>
      </c>
      <c r="C2764" s="220" t="s">
        <v>206</v>
      </c>
      <c r="D2764" s="221">
        <v>34.869999999999997</v>
      </c>
    </row>
    <row r="2765" spans="1:4" ht="50.1" customHeight="1" x14ac:dyDescent="0.2">
      <c r="A2765" s="226">
        <v>92030</v>
      </c>
      <c r="B2765" s="223" t="s">
        <v>3070</v>
      </c>
      <c r="C2765" s="220" t="s">
        <v>206</v>
      </c>
      <c r="D2765" s="221">
        <v>43.18</v>
      </c>
    </row>
    <row r="2766" spans="1:4" ht="50.1" customHeight="1" x14ac:dyDescent="0.2">
      <c r="A2766" s="226">
        <v>92031</v>
      </c>
      <c r="B2766" s="223" t="s">
        <v>3071</v>
      </c>
      <c r="C2766" s="220" t="s">
        <v>206</v>
      </c>
      <c r="D2766" s="221">
        <v>48.32</v>
      </c>
    </row>
    <row r="2767" spans="1:4" ht="50.1" customHeight="1" x14ac:dyDescent="0.2">
      <c r="A2767" s="226">
        <v>92032</v>
      </c>
      <c r="B2767" s="223" t="s">
        <v>3072</v>
      </c>
      <c r="C2767" s="220" t="s">
        <v>206</v>
      </c>
      <c r="D2767" s="221">
        <v>43.85</v>
      </c>
    </row>
    <row r="2768" spans="1:4" ht="50.1" customHeight="1" x14ac:dyDescent="0.2">
      <c r="A2768" s="226">
        <v>92033</v>
      </c>
      <c r="B2768" s="223" t="s">
        <v>3073</v>
      </c>
      <c r="C2768" s="220" t="s">
        <v>206</v>
      </c>
      <c r="D2768" s="221">
        <v>48.99</v>
      </c>
    </row>
    <row r="2769" spans="1:4" ht="50.1" customHeight="1" x14ac:dyDescent="0.2">
      <c r="A2769" s="226">
        <v>92034</v>
      </c>
      <c r="B2769" s="223" t="s">
        <v>3074</v>
      </c>
      <c r="C2769" s="220" t="s">
        <v>206</v>
      </c>
      <c r="D2769" s="221">
        <v>39.700000000000003</v>
      </c>
    </row>
    <row r="2770" spans="1:4" ht="50.1" customHeight="1" x14ac:dyDescent="0.2">
      <c r="A2770" s="226">
        <v>92035</v>
      </c>
      <c r="B2770" s="223" t="s">
        <v>3075</v>
      </c>
      <c r="C2770" s="220" t="s">
        <v>206</v>
      </c>
      <c r="D2770" s="221">
        <v>44.84</v>
      </c>
    </row>
    <row r="2771" spans="1:4" ht="50.1" customHeight="1" x14ac:dyDescent="0.2">
      <c r="A2771" s="226">
        <v>72278</v>
      </c>
      <c r="B2771" s="223" t="s">
        <v>3076</v>
      </c>
      <c r="C2771" s="220" t="s">
        <v>206</v>
      </c>
      <c r="D2771" s="221">
        <v>73.34</v>
      </c>
    </row>
    <row r="2772" spans="1:4" ht="50.1" customHeight="1" x14ac:dyDescent="0.2">
      <c r="A2772" s="226">
        <v>72280</v>
      </c>
      <c r="B2772" s="223" t="s">
        <v>3077</v>
      </c>
      <c r="C2772" s="220" t="s">
        <v>206</v>
      </c>
      <c r="D2772" s="221">
        <v>52.53</v>
      </c>
    </row>
    <row r="2773" spans="1:4" ht="50.1" customHeight="1" x14ac:dyDescent="0.2">
      <c r="A2773" s="226" t="s">
        <v>3078</v>
      </c>
      <c r="B2773" s="223" t="s">
        <v>3079</v>
      </c>
      <c r="C2773" s="220" t="s">
        <v>206</v>
      </c>
      <c r="D2773" s="221">
        <v>140.13</v>
      </c>
    </row>
    <row r="2774" spans="1:4" ht="50.1" customHeight="1" x14ac:dyDescent="0.2">
      <c r="A2774" s="226" t="s">
        <v>3080</v>
      </c>
      <c r="B2774" s="223" t="s">
        <v>3081</v>
      </c>
      <c r="C2774" s="220" t="s">
        <v>206</v>
      </c>
      <c r="D2774" s="221">
        <v>186.53</v>
      </c>
    </row>
    <row r="2775" spans="1:4" ht="50.1" customHeight="1" x14ac:dyDescent="0.2">
      <c r="A2775" s="226" t="s">
        <v>3082</v>
      </c>
      <c r="B2775" s="223" t="s">
        <v>3083</v>
      </c>
      <c r="C2775" s="220" t="s">
        <v>206</v>
      </c>
      <c r="D2775" s="221">
        <v>52.8</v>
      </c>
    </row>
    <row r="2776" spans="1:4" ht="50.1" customHeight="1" x14ac:dyDescent="0.2">
      <c r="A2776" s="226">
        <v>83391</v>
      </c>
      <c r="B2776" s="223" t="s">
        <v>3084</v>
      </c>
      <c r="C2776" s="220" t="s">
        <v>206</v>
      </c>
      <c r="D2776" s="221">
        <v>29.21</v>
      </c>
    </row>
    <row r="2777" spans="1:4" ht="50.1" customHeight="1" x14ac:dyDescent="0.2">
      <c r="A2777" s="226">
        <v>83392</v>
      </c>
      <c r="B2777" s="223" t="s">
        <v>3085</v>
      </c>
      <c r="C2777" s="220" t="s">
        <v>206</v>
      </c>
      <c r="D2777" s="221">
        <v>21.48</v>
      </c>
    </row>
    <row r="2778" spans="1:4" ht="50.1" customHeight="1" x14ac:dyDescent="0.2">
      <c r="A2778" s="226">
        <v>83393</v>
      </c>
      <c r="B2778" s="223" t="s">
        <v>3086</v>
      </c>
      <c r="C2778" s="220" t="s">
        <v>206</v>
      </c>
      <c r="D2778" s="221">
        <v>27.61</v>
      </c>
    </row>
    <row r="2779" spans="1:4" ht="50.1" customHeight="1" x14ac:dyDescent="0.2">
      <c r="A2779" s="226">
        <v>83470</v>
      </c>
      <c r="B2779" s="223" t="s">
        <v>3087</v>
      </c>
      <c r="C2779" s="220" t="s">
        <v>206</v>
      </c>
      <c r="D2779" s="221">
        <v>69.7</v>
      </c>
    </row>
    <row r="2780" spans="1:4" ht="50.1" customHeight="1" x14ac:dyDescent="0.2">
      <c r="A2780" s="226">
        <v>93040</v>
      </c>
      <c r="B2780" s="223" t="s">
        <v>3088</v>
      </c>
      <c r="C2780" s="220" t="s">
        <v>206</v>
      </c>
      <c r="D2780" s="221">
        <v>11.23</v>
      </c>
    </row>
    <row r="2781" spans="1:4" ht="50.1" customHeight="1" x14ac:dyDescent="0.2">
      <c r="A2781" s="226">
        <v>93041</v>
      </c>
      <c r="B2781" s="223" t="s">
        <v>3089</v>
      </c>
      <c r="C2781" s="220" t="s">
        <v>206</v>
      </c>
      <c r="D2781" s="221">
        <v>69.2</v>
      </c>
    </row>
    <row r="2782" spans="1:4" ht="50.1" customHeight="1" x14ac:dyDescent="0.2">
      <c r="A2782" s="226">
        <v>93042</v>
      </c>
      <c r="B2782" s="223" t="s">
        <v>3090</v>
      </c>
      <c r="C2782" s="220" t="s">
        <v>206</v>
      </c>
      <c r="D2782" s="221">
        <v>22.55</v>
      </c>
    </row>
    <row r="2783" spans="1:4" ht="50.1" customHeight="1" x14ac:dyDescent="0.2">
      <c r="A2783" s="226">
        <v>93043</v>
      </c>
      <c r="B2783" s="223" t="s">
        <v>3091</v>
      </c>
      <c r="C2783" s="220" t="s">
        <v>206</v>
      </c>
      <c r="D2783" s="221">
        <v>29.95</v>
      </c>
    </row>
    <row r="2784" spans="1:4" ht="50.1" customHeight="1" x14ac:dyDescent="0.2">
      <c r="A2784" s="226">
        <v>93044</v>
      </c>
      <c r="B2784" s="223" t="s">
        <v>3092</v>
      </c>
      <c r="C2784" s="220" t="s">
        <v>206</v>
      </c>
      <c r="D2784" s="221">
        <v>12.6</v>
      </c>
    </row>
    <row r="2785" spans="1:4" ht="50.1" customHeight="1" x14ac:dyDescent="0.2">
      <c r="A2785" s="226">
        <v>93045</v>
      </c>
      <c r="B2785" s="223" t="s">
        <v>3093</v>
      </c>
      <c r="C2785" s="220" t="s">
        <v>206</v>
      </c>
      <c r="D2785" s="221">
        <v>38.92</v>
      </c>
    </row>
    <row r="2786" spans="1:4" ht="50.1" customHeight="1" x14ac:dyDescent="0.2">
      <c r="A2786" s="226">
        <v>97583</v>
      </c>
      <c r="B2786" s="223" t="s">
        <v>3094</v>
      </c>
      <c r="C2786" s="220" t="s">
        <v>206</v>
      </c>
      <c r="D2786" s="221">
        <v>45.7</v>
      </c>
    </row>
    <row r="2787" spans="1:4" ht="50.1" customHeight="1" x14ac:dyDescent="0.2">
      <c r="A2787" s="226">
        <v>97584</v>
      </c>
      <c r="B2787" s="223" t="s">
        <v>3095</v>
      </c>
      <c r="C2787" s="220" t="s">
        <v>206</v>
      </c>
      <c r="D2787" s="221">
        <v>62.83</v>
      </c>
    </row>
    <row r="2788" spans="1:4" ht="50.1" customHeight="1" x14ac:dyDescent="0.2">
      <c r="A2788" s="226">
        <v>97585</v>
      </c>
      <c r="B2788" s="223" t="s">
        <v>3096</v>
      </c>
      <c r="C2788" s="220" t="s">
        <v>206</v>
      </c>
      <c r="D2788" s="221">
        <v>62.42</v>
      </c>
    </row>
    <row r="2789" spans="1:4" ht="50.1" customHeight="1" x14ac:dyDescent="0.2">
      <c r="A2789" s="226">
        <v>97586</v>
      </c>
      <c r="B2789" s="223" t="s">
        <v>3097</v>
      </c>
      <c r="C2789" s="220" t="s">
        <v>206</v>
      </c>
      <c r="D2789" s="221">
        <v>83.1</v>
      </c>
    </row>
    <row r="2790" spans="1:4" ht="50.1" customHeight="1" x14ac:dyDescent="0.2">
      <c r="A2790" s="226">
        <v>97587</v>
      </c>
      <c r="B2790" s="223" t="s">
        <v>3098</v>
      </c>
      <c r="C2790" s="220" t="s">
        <v>206</v>
      </c>
      <c r="D2790" s="221">
        <v>144.62</v>
      </c>
    </row>
    <row r="2791" spans="1:4" ht="50.1" customHeight="1" x14ac:dyDescent="0.2">
      <c r="A2791" s="226">
        <v>97589</v>
      </c>
      <c r="B2791" s="223" t="s">
        <v>3099</v>
      </c>
      <c r="C2791" s="220" t="s">
        <v>206</v>
      </c>
      <c r="D2791" s="221">
        <v>27.33</v>
      </c>
    </row>
    <row r="2792" spans="1:4" ht="50.1" customHeight="1" x14ac:dyDescent="0.2">
      <c r="A2792" s="226">
        <v>97590</v>
      </c>
      <c r="B2792" s="223" t="s">
        <v>3100</v>
      </c>
      <c r="C2792" s="220" t="s">
        <v>206</v>
      </c>
      <c r="D2792" s="221">
        <v>55.9</v>
      </c>
    </row>
    <row r="2793" spans="1:4" ht="50.1" customHeight="1" x14ac:dyDescent="0.2">
      <c r="A2793" s="226">
        <v>97591</v>
      </c>
      <c r="B2793" s="223" t="s">
        <v>3101</v>
      </c>
      <c r="C2793" s="220" t="s">
        <v>206</v>
      </c>
      <c r="D2793" s="221">
        <v>74.81</v>
      </c>
    </row>
    <row r="2794" spans="1:4" ht="50.1" customHeight="1" x14ac:dyDescent="0.2">
      <c r="A2794" s="226">
        <v>97592</v>
      </c>
      <c r="B2794" s="223" t="s">
        <v>3102</v>
      </c>
      <c r="C2794" s="220" t="s">
        <v>206</v>
      </c>
      <c r="D2794" s="221">
        <v>101.76</v>
      </c>
    </row>
    <row r="2795" spans="1:4" ht="50.1" customHeight="1" x14ac:dyDescent="0.2">
      <c r="A2795" s="226">
        <v>97593</v>
      </c>
      <c r="B2795" s="223" t="s">
        <v>3103</v>
      </c>
      <c r="C2795" s="220" t="s">
        <v>206</v>
      </c>
      <c r="D2795" s="221">
        <v>77.14</v>
      </c>
    </row>
    <row r="2796" spans="1:4" ht="50.1" customHeight="1" x14ac:dyDescent="0.2">
      <c r="A2796" s="226">
        <v>97594</v>
      </c>
      <c r="B2796" s="223" t="s">
        <v>3104</v>
      </c>
      <c r="C2796" s="220" t="s">
        <v>206</v>
      </c>
      <c r="D2796" s="221">
        <v>74.290000000000006</v>
      </c>
    </row>
    <row r="2797" spans="1:4" ht="50.1" customHeight="1" x14ac:dyDescent="0.2">
      <c r="A2797" s="226">
        <v>97595</v>
      </c>
      <c r="B2797" s="223" t="s">
        <v>3105</v>
      </c>
      <c r="C2797" s="220" t="s">
        <v>206</v>
      </c>
      <c r="D2797" s="221">
        <v>50.44</v>
      </c>
    </row>
    <row r="2798" spans="1:4" ht="50.1" customHeight="1" x14ac:dyDescent="0.2">
      <c r="A2798" s="226">
        <v>97596</v>
      </c>
      <c r="B2798" s="223" t="s">
        <v>3106</v>
      </c>
      <c r="C2798" s="220" t="s">
        <v>206</v>
      </c>
      <c r="D2798" s="221">
        <v>35</v>
      </c>
    </row>
    <row r="2799" spans="1:4" ht="50.1" customHeight="1" x14ac:dyDescent="0.2">
      <c r="A2799" s="226">
        <v>97597</v>
      </c>
      <c r="B2799" s="223" t="s">
        <v>3107</v>
      </c>
      <c r="C2799" s="220" t="s">
        <v>206</v>
      </c>
      <c r="D2799" s="221">
        <v>43.15</v>
      </c>
    </row>
    <row r="2800" spans="1:4" ht="50.1" customHeight="1" x14ac:dyDescent="0.2">
      <c r="A2800" s="226">
        <v>97598</v>
      </c>
      <c r="B2800" s="223" t="s">
        <v>3108</v>
      </c>
      <c r="C2800" s="220" t="s">
        <v>206</v>
      </c>
      <c r="D2800" s="221">
        <v>41.18</v>
      </c>
    </row>
    <row r="2801" spans="1:4" ht="50.1" customHeight="1" x14ac:dyDescent="0.2">
      <c r="A2801" s="226">
        <v>97599</v>
      </c>
      <c r="B2801" s="223" t="s">
        <v>3109</v>
      </c>
      <c r="C2801" s="220" t="s">
        <v>206</v>
      </c>
      <c r="D2801" s="221">
        <v>38.93</v>
      </c>
    </row>
    <row r="2802" spans="1:4" ht="50.1" customHeight="1" x14ac:dyDescent="0.2">
      <c r="A2802" s="226">
        <v>97609</v>
      </c>
      <c r="B2802" s="223" t="s">
        <v>3110</v>
      </c>
      <c r="C2802" s="220" t="s">
        <v>206</v>
      </c>
      <c r="D2802" s="221">
        <v>27.64</v>
      </c>
    </row>
    <row r="2803" spans="1:4" ht="50.1" customHeight="1" x14ac:dyDescent="0.2">
      <c r="A2803" s="226">
        <v>97610</v>
      </c>
      <c r="B2803" s="223" t="s">
        <v>3111</v>
      </c>
      <c r="C2803" s="220" t="s">
        <v>206</v>
      </c>
      <c r="D2803" s="221">
        <v>35.04</v>
      </c>
    </row>
    <row r="2804" spans="1:4" ht="50.1" customHeight="1" x14ac:dyDescent="0.2">
      <c r="A2804" s="226">
        <v>97611</v>
      </c>
      <c r="B2804" s="223" t="s">
        <v>3112</v>
      </c>
      <c r="C2804" s="220" t="s">
        <v>206</v>
      </c>
      <c r="D2804" s="221">
        <v>16.32</v>
      </c>
    </row>
    <row r="2805" spans="1:4" ht="50.1" customHeight="1" x14ac:dyDescent="0.2">
      <c r="A2805" s="226">
        <v>97612</v>
      </c>
      <c r="B2805" s="223" t="s">
        <v>3113</v>
      </c>
      <c r="C2805" s="220" t="s">
        <v>206</v>
      </c>
      <c r="D2805" s="221">
        <v>17.690000000000001</v>
      </c>
    </row>
    <row r="2806" spans="1:4" ht="50.1" customHeight="1" x14ac:dyDescent="0.2">
      <c r="A2806" s="226">
        <v>97613</v>
      </c>
      <c r="B2806" s="223" t="s">
        <v>3114</v>
      </c>
      <c r="C2806" s="220" t="s">
        <v>206</v>
      </c>
      <c r="D2806" s="221">
        <v>22.23</v>
      </c>
    </row>
    <row r="2807" spans="1:4" ht="50.1" customHeight="1" x14ac:dyDescent="0.2">
      <c r="A2807" s="226">
        <v>97614</v>
      </c>
      <c r="B2807" s="223" t="s">
        <v>3115</v>
      </c>
      <c r="C2807" s="220" t="s">
        <v>206</v>
      </c>
      <c r="D2807" s="221">
        <v>38.65</v>
      </c>
    </row>
    <row r="2808" spans="1:4" ht="50.1" customHeight="1" x14ac:dyDescent="0.2">
      <c r="A2808" s="226">
        <v>97615</v>
      </c>
      <c r="B2808" s="223" t="s">
        <v>3116</v>
      </c>
      <c r="C2808" s="220" t="s">
        <v>206</v>
      </c>
      <c r="D2808" s="221">
        <v>31.62</v>
      </c>
    </row>
    <row r="2809" spans="1:4" ht="50.1" customHeight="1" x14ac:dyDescent="0.2">
      <c r="A2809" s="226">
        <v>97616</v>
      </c>
      <c r="B2809" s="223" t="s">
        <v>3117</v>
      </c>
      <c r="C2809" s="220" t="s">
        <v>206</v>
      </c>
      <c r="D2809" s="221">
        <v>35.659999999999997</v>
      </c>
    </row>
    <row r="2810" spans="1:4" ht="50.1" customHeight="1" x14ac:dyDescent="0.2">
      <c r="A2810" s="226">
        <v>97617</v>
      </c>
      <c r="B2810" s="223" t="s">
        <v>3118</v>
      </c>
      <c r="C2810" s="220" t="s">
        <v>206</v>
      </c>
      <c r="D2810" s="221">
        <v>35.450000000000003</v>
      </c>
    </row>
    <row r="2811" spans="1:4" ht="50.1" customHeight="1" x14ac:dyDescent="0.2">
      <c r="A2811" s="226">
        <v>97618</v>
      </c>
      <c r="B2811" s="223" t="s">
        <v>3119</v>
      </c>
      <c r="C2811" s="220" t="s">
        <v>206</v>
      </c>
      <c r="D2811" s="221">
        <v>33.54</v>
      </c>
    </row>
    <row r="2812" spans="1:4" ht="50.1" customHeight="1" x14ac:dyDescent="0.2">
      <c r="A2812" s="226">
        <v>9540</v>
      </c>
      <c r="B2812" s="223" t="s">
        <v>3120</v>
      </c>
      <c r="C2812" s="220" t="s">
        <v>206</v>
      </c>
      <c r="D2812" s="221">
        <v>949.33</v>
      </c>
    </row>
    <row r="2813" spans="1:4" ht="50.1" customHeight="1" x14ac:dyDescent="0.2">
      <c r="A2813" s="226">
        <v>41598</v>
      </c>
      <c r="B2813" s="223" t="s">
        <v>3121</v>
      </c>
      <c r="C2813" s="220" t="s">
        <v>206</v>
      </c>
      <c r="D2813" s="221">
        <v>1324.2</v>
      </c>
    </row>
    <row r="2814" spans="1:4" ht="50.1" customHeight="1" x14ac:dyDescent="0.2">
      <c r="A2814" s="226">
        <v>72941</v>
      </c>
      <c r="B2814" s="223" t="s">
        <v>3122</v>
      </c>
      <c r="C2814" s="220" t="s">
        <v>206</v>
      </c>
      <c r="D2814" s="221">
        <v>182.55</v>
      </c>
    </row>
    <row r="2815" spans="1:4" ht="50.1" customHeight="1" x14ac:dyDescent="0.2">
      <c r="A2815" s="226">
        <v>73624</v>
      </c>
      <c r="B2815" s="223" t="s">
        <v>3123</v>
      </c>
      <c r="C2815" s="220" t="s">
        <v>206</v>
      </c>
      <c r="D2815" s="221">
        <v>76.81</v>
      </c>
    </row>
    <row r="2816" spans="1:4" ht="50.1" customHeight="1" x14ac:dyDescent="0.2">
      <c r="A2816" s="226" t="s">
        <v>3124</v>
      </c>
      <c r="B2816" s="223" t="s">
        <v>3125</v>
      </c>
      <c r="C2816" s="220" t="s">
        <v>206</v>
      </c>
      <c r="D2816" s="221">
        <v>10.29</v>
      </c>
    </row>
    <row r="2817" spans="1:4" ht="50.1" customHeight="1" x14ac:dyDescent="0.2">
      <c r="A2817" s="226" t="s">
        <v>3126</v>
      </c>
      <c r="B2817" s="223" t="s">
        <v>3127</v>
      </c>
      <c r="C2817" s="220" t="s">
        <v>206</v>
      </c>
      <c r="D2817" s="221">
        <v>9.7899999999999991</v>
      </c>
    </row>
    <row r="2818" spans="1:4" ht="50.1" customHeight="1" x14ac:dyDescent="0.2">
      <c r="A2818" s="226" t="s">
        <v>3128</v>
      </c>
      <c r="B2818" s="223" t="s">
        <v>3129</v>
      </c>
      <c r="C2818" s="220" t="s">
        <v>206</v>
      </c>
      <c r="D2818" s="221">
        <v>7.03</v>
      </c>
    </row>
    <row r="2819" spans="1:4" ht="50.1" customHeight="1" x14ac:dyDescent="0.2">
      <c r="A2819" s="226" t="s">
        <v>3130</v>
      </c>
      <c r="B2819" s="223" t="s">
        <v>3131</v>
      </c>
      <c r="C2819" s="220" t="s">
        <v>206</v>
      </c>
      <c r="D2819" s="221">
        <v>4.51</v>
      </c>
    </row>
    <row r="2820" spans="1:4" ht="50.1" customHeight="1" x14ac:dyDescent="0.2">
      <c r="A2820" s="226" t="s">
        <v>3132</v>
      </c>
      <c r="B2820" s="223" t="s">
        <v>3133</v>
      </c>
      <c r="C2820" s="220" t="s">
        <v>206</v>
      </c>
      <c r="D2820" s="221">
        <v>4.1100000000000003</v>
      </c>
    </row>
    <row r="2821" spans="1:4" ht="50.1" customHeight="1" x14ac:dyDescent="0.2">
      <c r="A2821" s="226" t="s">
        <v>3134</v>
      </c>
      <c r="B2821" s="223" t="s">
        <v>3135</v>
      </c>
      <c r="C2821" s="220" t="s">
        <v>206</v>
      </c>
      <c r="D2821" s="221">
        <v>339.22</v>
      </c>
    </row>
    <row r="2822" spans="1:4" ht="50.1" customHeight="1" x14ac:dyDescent="0.2">
      <c r="A2822" s="226" t="s">
        <v>3136</v>
      </c>
      <c r="B2822" s="223" t="s">
        <v>3137</v>
      </c>
      <c r="C2822" s="220" t="s">
        <v>206</v>
      </c>
      <c r="D2822" s="221">
        <v>18.71</v>
      </c>
    </row>
    <row r="2823" spans="1:4" ht="50.1" customHeight="1" x14ac:dyDescent="0.2">
      <c r="A2823" s="226" t="s">
        <v>3138</v>
      </c>
      <c r="B2823" s="223" t="s">
        <v>3139</v>
      </c>
      <c r="C2823" s="220" t="s">
        <v>206</v>
      </c>
      <c r="D2823" s="221">
        <v>55.99</v>
      </c>
    </row>
    <row r="2824" spans="1:4" ht="50.1" customHeight="1" x14ac:dyDescent="0.2">
      <c r="A2824" s="226">
        <v>88543</v>
      </c>
      <c r="B2824" s="223" t="s">
        <v>3140</v>
      </c>
      <c r="C2824" s="220" t="s">
        <v>206</v>
      </c>
      <c r="D2824" s="221">
        <v>135.52000000000001</v>
      </c>
    </row>
    <row r="2825" spans="1:4" ht="50.1" customHeight="1" x14ac:dyDescent="0.2">
      <c r="A2825" s="226">
        <v>88544</v>
      </c>
      <c r="B2825" s="223" t="s">
        <v>3141</v>
      </c>
      <c r="C2825" s="220" t="s">
        <v>206</v>
      </c>
      <c r="D2825" s="221">
        <v>84.26</v>
      </c>
    </row>
    <row r="2826" spans="1:4" ht="50.1" customHeight="1" x14ac:dyDescent="0.2">
      <c r="A2826" s="226">
        <v>88545</v>
      </c>
      <c r="B2826" s="223" t="s">
        <v>3142</v>
      </c>
      <c r="C2826" s="220" t="s">
        <v>206</v>
      </c>
      <c r="D2826" s="221">
        <v>156.94</v>
      </c>
    </row>
    <row r="2827" spans="1:4" ht="50.1" customHeight="1" x14ac:dyDescent="0.2">
      <c r="A2827" s="226" t="s">
        <v>3143</v>
      </c>
      <c r="B2827" s="223" t="s">
        <v>3144</v>
      </c>
      <c r="C2827" s="220" t="s">
        <v>206</v>
      </c>
      <c r="D2827" s="221">
        <v>539.4</v>
      </c>
    </row>
    <row r="2828" spans="1:4" ht="50.1" customHeight="1" x14ac:dyDescent="0.2">
      <c r="A2828" s="226" t="s">
        <v>3145</v>
      </c>
      <c r="B2828" s="223" t="s">
        <v>3146</v>
      </c>
      <c r="C2828" s="220" t="s">
        <v>206</v>
      </c>
      <c r="D2828" s="221">
        <v>487.1</v>
      </c>
    </row>
    <row r="2829" spans="1:4" ht="50.1" customHeight="1" x14ac:dyDescent="0.2">
      <c r="A2829" s="226" t="s">
        <v>3147</v>
      </c>
      <c r="B2829" s="223" t="s">
        <v>3148</v>
      </c>
      <c r="C2829" s="220" t="s">
        <v>206</v>
      </c>
      <c r="D2829" s="221">
        <v>539.39</v>
      </c>
    </row>
    <row r="2830" spans="1:4" ht="50.1" customHeight="1" x14ac:dyDescent="0.2">
      <c r="A2830" s="226" t="s">
        <v>3149</v>
      </c>
      <c r="B2830" s="223" t="s">
        <v>3150</v>
      </c>
      <c r="C2830" s="220" t="s">
        <v>206</v>
      </c>
      <c r="D2830" s="221">
        <v>628.37</v>
      </c>
    </row>
    <row r="2831" spans="1:4" ht="50.1" customHeight="1" x14ac:dyDescent="0.2">
      <c r="A2831" s="226" t="s">
        <v>3151</v>
      </c>
      <c r="B2831" s="223" t="s">
        <v>3152</v>
      </c>
      <c r="C2831" s="220" t="s">
        <v>206</v>
      </c>
      <c r="D2831" s="221">
        <v>1097.05</v>
      </c>
    </row>
    <row r="2832" spans="1:4" ht="50.1" customHeight="1" x14ac:dyDescent="0.2">
      <c r="A2832" s="226" t="s">
        <v>3153</v>
      </c>
      <c r="B2832" s="223" t="s">
        <v>3154</v>
      </c>
      <c r="C2832" s="220" t="s">
        <v>206</v>
      </c>
      <c r="D2832" s="221">
        <v>1099.3499999999999</v>
      </c>
    </row>
    <row r="2833" spans="1:4" ht="50.1" customHeight="1" x14ac:dyDescent="0.2">
      <c r="A2833" s="226" t="s">
        <v>3155</v>
      </c>
      <c r="B2833" s="223" t="s">
        <v>3156</v>
      </c>
      <c r="C2833" s="220" t="s">
        <v>206</v>
      </c>
      <c r="D2833" s="221">
        <v>1304.97</v>
      </c>
    </row>
    <row r="2834" spans="1:4" ht="50.1" customHeight="1" x14ac:dyDescent="0.2">
      <c r="A2834" s="226" t="s">
        <v>3157</v>
      </c>
      <c r="B2834" s="223" t="s">
        <v>3158</v>
      </c>
      <c r="C2834" s="220" t="s">
        <v>206</v>
      </c>
      <c r="D2834" s="221">
        <v>1989.47</v>
      </c>
    </row>
    <row r="2835" spans="1:4" ht="50.1" customHeight="1" x14ac:dyDescent="0.2">
      <c r="A2835" s="226" t="s">
        <v>3159</v>
      </c>
      <c r="B2835" s="223" t="s">
        <v>3160</v>
      </c>
      <c r="C2835" s="220" t="s">
        <v>206</v>
      </c>
      <c r="D2835" s="221">
        <v>724.03</v>
      </c>
    </row>
    <row r="2836" spans="1:4" ht="50.1" customHeight="1" x14ac:dyDescent="0.2">
      <c r="A2836" s="226" t="s">
        <v>3161</v>
      </c>
      <c r="B2836" s="223" t="s">
        <v>3162</v>
      </c>
      <c r="C2836" s="220" t="s">
        <v>206</v>
      </c>
      <c r="D2836" s="221">
        <v>821.1</v>
      </c>
    </row>
    <row r="2837" spans="1:4" ht="50.1" customHeight="1" x14ac:dyDescent="0.2">
      <c r="A2837" s="226" t="s">
        <v>3163</v>
      </c>
      <c r="B2837" s="223" t="s">
        <v>3164</v>
      </c>
      <c r="C2837" s="220" t="s">
        <v>206</v>
      </c>
      <c r="D2837" s="221">
        <v>881</v>
      </c>
    </row>
    <row r="2838" spans="1:4" ht="50.1" customHeight="1" x14ac:dyDescent="0.2">
      <c r="A2838" s="226" t="s">
        <v>3165</v>
      </c>
      <c r="B2838" s="223" t="s">
        <v>3166</v>
      </c>
      <c r="C2838" s="220" t="s">
        <v>206</v>
      </c>
      <c r="D2838" s="221">
        <v>1044.6600000000001</v>
      </c>
    </row>
    <row r="2839" spans="1:4" ht="50.1" customHeight="1" x14ac:dyDescent="0.2">
      <c r="A2839" s="226" t="s">
        <v>3167</v>
      </c>
      <c r="B2839" s="223" t="s">
        <v>3168</v>
      </c>
      <c r="C2839" s="220" t="s">
        <v>206</v>
      </c>
      <c r="D2839" s="221">
        <v>1381.02</v>
      </c>
    </row>
    <row r="2840" spans="1:4" ht="50.1" customHeight="1" x14ac:dyDescent="0.2">
      <c r="A2840" s="226">
        <v>83394</v>
      </c>
      <c r="B2840" s="223" t="s">
        <v>3169</v>
      </c>
      <c r="C2840" s="220" t="s">
        <v>206</v>
      </c>
      <c r="D2840" s="221">
        <v>920.58</v>
      </c>
    </row>
    <row r="2841" spans="1:4" ht="50.1" customHeight="1" x14ac:dyDescent="0.2">
      <c r="A2841" s="226">
        <v>83396</v>
      </c>
      <c r="B2841" s="223" t="s">
        <v>3170</v>
      </c>
      <c r="C2841" s="220" t="s">
        <v>206</v>
      </c>
      <c r="D2841" s="221">
        <v>829.81</v>
      </c>
    </row>
    <row r="2842" spans="1:4" ht="50.1" customHeight="1" x14ac:dyDescent="0.2">
      <c r="A2842" s="226">
        <v>83397</v>
      </c>
      <c r="B2842" s="223" t="s">
        <v>3171</v>
      </c>
      <c r="C2842" s="220" t="s">
        <v>206</v>
      </c>
      <c r="D2842" s="221">
        <v>1098.8800000000001</v>
      </c>
    </row>
    <row r="2843" spans="1:4" ht="50.1" customHeight="1" x14ac:dyDescent="0.2">
      <c r="A2843" s="226">
        <v>83398</v>
      </c>
      <c r="B2843" s="223" t="s">
        <v>3172</v>
      </c>
      <c r="C2843" s="220" t="s">
        <v>206</v>
      </c>
      <c r="D2843" s="221">
        <v>965.03</v>
      </c>
    </row>
    <row r="2844" spans="1:4" ht="50.1" customHeight="1" x14ac:dyDescent="0.2">
      <c r="A2844" s="226" t="s">
        <v>3173</v>
      </c>
      <c r="B2844" s="223" t="s">
        <v>3174</v>
      </c>
      <c r="C2844" s="220" t="s">
        <v>206</v>
      </c>
      <c r="D2844" s="221">
        <v>1091.6199999999999</v>
      </c>
    </row>
    <row r="2845" spans="1:4" ht="50.1" customHeight="1" x14ac:dyDescent="0.2">
      <c r="A2845" s="226" t="s">
        <v>3175</v>
      </c>
      <c r="B2845" s="223" t="s">
        <v>3176</v>
      </c>
      <c r="C2845" s="220" t="s">
        <v>206</v>
      </c>
      <c r="D2845" s="221">
        <v>1093</v>
      </c>
    </row>
    <row r="2846" spans="1:4" ht="50.1" customHeight="1" x14ac:dyDescent="0.2">
      <c r="A2846" s="226" t="s">
        <v>3177</v>
      </c>
      <c r="B2846" s="223" t="s">
        <v>3178</v>
      </c>
      <c r="C2846" s="220" t="s">
        <v>206</v>
      </c>
      <c r="D2846" s="221">
        <v>1125.8399999999999</v>
      </c>
    </row>
    <row r="2847" spans="1:4" ht="50.1" customHeight="1" x14ac:dyDescent="0.2">
      <c r="A2847" s="226" t="s">
        <v>3179</v>
      </c>
      <c r="B2847" s="223" t="s">
        <v>3180</v>
      </c>
      <c r="C2847" s="220" t="s">
        <v>206</v>
      </c>
      <c r="D2847" s="221">
        <v>1136.07</v>
      </c>
    </row>
    <row r="2848" spans="1:4" ht="50.1" customHeight="1" x14ac:dyDescent="0.2">
      <c r="A2848" s="226" t="s">
        <v>3181</v>
      </c>
      <c r="B2848" s="223" t="s">
        <v>3182</v>
      </c>
      <c r="C2848" s="220" t="s">
        <v>206</v>
      </c>
      <c r="D2848" s="221">
        <v>712.88</v>
      </c>
    </row>
    <row r="2849" spans="1:4" ht="50.1" customHeight="1" x14ac:dyDescent="0.2">
      <c r="A2849" s="226">
        <v>72281</v>
      </c>
      <c r="B2849" s="223" t="s">
        <v>3183</v>
      </c>
      <c r="C2849" s="220" t="s">
        <v>206</v>
      </c>
      <c r="D2849" s="221">
        <v>108</v>
      </c>
    </row>
    <row r="2850" spans="1:4" ht="50.1" customHeight="1" x14ac:dyDescent="0.2">
      <c r="A2850" s="226">
        <v>72282</v>
      </c>
      <c r="B2850" s="223" t="s">
        <v>3184</v>
      </c>
      <c r="C2850" s="220" t="s">
        <v>206</v>
      </c>
      <c r="D2850" s="221">
        <v>147.71</v>
      </c>
    </row>
    <row r="2851" spans="1:4" ht="50.1" customHeight="1" x14ac:dyDescent="0.2">
      <c r="A2851" s="226" t="s">
        <v>3185</v>
      </c>
      <c r="B2851" s="223" t="s">
        <v>3186</v>
      </c>
      <c r="C2851" s="220" t="s">
        <v>206</v>
      </c>
      <c r="D2851" s="221">
        <v>31.89</v>
      </c>
    </row>
    <row r="2852" spans="1:4" ht="50.1" customHeight="1" x14ac:dyDescent="0.2">
      <c r="A2852" s="226" t="s">
        <v>3187</v>
      </c>
      <c r="B2852" s="223" t="s">
        <v>3188</v>
      </c>
      <c r="C2852" s="220" t="s">
        <v>206</v>
      </c>
      <c r="D2852" s="221">
        <v>42.04</v>
      </c>
    </row>
    <row r="2853" spans="1:4" ht="50.1" customHeight="1" x14ac:dyDescent="0.2">
      <c r="A2853" s="226" t="s">
        <v>3189</v>
      </c>
      <c r="B2853" s="223" t="s">
        <v>3190</v>
      </c>
      <c r="C2853" s="220" t="s">
        <v>206</v>
      </c>
      <c r="D2853" s="221">
        <v>20.55</v>
      </c>
    </row>
    <row r="2854" spans="1:4" ht="50.1" customHeight="1" x14ac:dyDescent="0.2">
      <c r="A2854" s="226" t="s">
        <v>3191</v>
      </c>
      <c r="B2854" s="223" t="s">
        <v>3192</v>
      </c>
      <c r="C2854" s="220" t="s">
        <v>206</v>
      </c>
      <c r="D2854" s="221">
        <v>26.59</v>
      </c>
    </row>
    <row r="2855" spans="1:4" ht="50.1" customHeight="1" x14ac:dyDescent="0.2">
      <c r="A2855" s="226" t="s">
        <v>3193</v>
      </c>
      <c r="B2855" s="223" t="s">
        <v>3194</v>
      </c>
      <c r="C2855" s="220" t="s">
        <v>206</v>
      </c>
      <c r="D2855" s="221">
        <v>47.05</v>
      </c>
    </row>
    <row r="2856" spans="1:4" ht="50.1" customHeight="1" x14ac:dyDescent="0.2">
      <c r="A2856" s="226" t="s">
        <v>3195</v>
      </c>
      <c r="B2856" s="223" t="s">
        <v>3196</v>
      </c>
      <c r="C2856" s="220" t="s">
        <v>206</v>
      </c>
      <c r="D2856" s="221">
        <v>37.880000000000003</v>
      </c>
    </row>
    <row r="2857" spans="1:4" ht="50.1" customHeight="1" x14ac:dyDescent="0.2">
      <c r="A2857" s="226" t="s">
        <v>3197</v>
      </c>
      <c r="B2857" s="223" t="s">
        <v>3198</v>
      </c>
      <c r="C2857" s="220" t="s">
        <v>206</v>
      </c>
      <c r="D2857" s="221">
        <v>43.17</v>
      </c>
    </row>
    <row r="2858" spans="1:4" ht="50.1" customHeight="1" x14ac:dyDescent="0.2">
      <c r="A2858" s="226" t="s">
        <v>3199</v>
      </c>
      <c r="B2858" s="223" t="s">
        <v>3200</v>
      </c>
      <c r="C2858" s="220" t="s">
        <v>206</v>
      </c>
      <c r="D2858" s="221">
        <v>49.67</v>
      </c>
    </row>
    <row r="2859" spans="1:4" ht="50.1" customHeight="1" x14ac:dyDescent="0.2">
      <c r="A2859" s="226" t="s">
        <v>3201</v>
      </c>
      <c r="B2859" s="223" t="s">
        <v>3202</v>
      </c>
      <c r="C2859" s="220" t="s">
        <v>206</v>
      </c>
      <c r="D2859" s="221">
        <v>130.5</v>
      </c>
    </row>
    <row r="2860" spans="1:4" ht="50.1" customHeight="1" x14ac:dyDescent="0.2">
      <c r="A2860" s="226" t="s">
        <v>3203</v>
      </c>
      <c r="B2860" s="223" t="s">
        <v>3204</v>
      </c>
      <c r="C2860" s="220" t="s">
        <v>206</v>
      </c>
      <c r="D2860" s="221">
        <v>269.08999999999997</v>
      </c>
    </row>
    <row r="2861" spans="1:4" ht="50.1" customHeight="1" x14ac:dyDescent="0.2">
      <c r="A2861" s="226">
        <v>83399</v>
      </c>
      <c r="B2861" s="223" t="s">
        <v>3205</v>
      </c>
      <c r="C2861" s="220" t="s">
        <v>206</v>
      </c>
      <c r="D2861" s="221">
        <v>30.06</v>
      </c>
    </row>
    <row r="2862" spans="1:4" ht="50.1" customHeight="1" x14ac:dyDescent="0.2">
      <c r="A2862" s="226">
        <v>83400</v>
      </c>
      <c r="B2862" s="223" t="s">
        <v>3206</v>
      </c>
      <c r="C2862" s="220" t="s">
        <v>206</v>
      </c>
      <c r="D2862" s="221">
        <v>89.94</v>
      </c>
    </row>
    <row r="2863" spans="1:4" ht="50.1" customHeight="1" x14ac:dyDescent="0.2">
      <c r="A2863" s="226">
        <v>83401</v>
      </c>
      <c r="B2863" s="223" t="s">
        <v>3207</v>
      </c>
      <c r="C2863" s="220" t="s">
        <v>206</v>
      </c>
      <c r="D2863" s="221">
        <v>89.94</v>
      </c>
    </row>
    <row r="2864" spans="1:4" ht="50.1" customHeight="1" x14ac:dyDescent="0.2">
      <c r="A2864" s="226">
        <v>83402</v>
      </c>
      <c r="B2864" s="223" t="s">
        <v>3208</v>
      </c>
      <c r="C2864" s="220" t="s">
        <v>206</v>
      </c>
      <c r="D2864" s="221">
        <v>46.38</v>
      </c>
    </row>
    <row r="2865" spans="1:4" ht="50.1" customHeight="1" x14ac:dyDescent="0.2">
      <c r="A2865" s="226">
        <v>83475</v>
      </c>
      <c r="B2865" s="223" t="s">
        <v>3209</v>
      </c>
      <c r="C2865" s="220" t="s">
        <v>206</v>
      </c>
      <c r="D2865" s="221">
        <v>381.55</v>
      </c>
    </row>
    <row r="2866" spans="1:4" ht="50.1" customHeight="1" x14ac:dyDescent="0.2">
      <c r="A2866" s="226">
        <v>83478</v>
      </c>
      <c r="B2866" s="223" t="s">
        <v>3210</v>
      </c>
      <c r="C2866" s="220" t="s">
        <v>206</v>
      </c>
      <c r="D2866" s="221">
        <v>272.37</v>
      </c>
    </row>
    <row r="2867" spans="1:4" ht="50.1" customHeight="1" x14ac:dyDescent="0.2">
      <c r="A2867" s="226">
        <v>83479</v>
      </c>
      <c r="B2867" s="223" t="s">
        <v>3211</v>
      </c>
      <c r="C2867" s="220" t="s">
        <v>206</v>
      </c>
      <c r="D2867" s="221">
        <v>110.38</v>
      </c>
    </row>
    <row r="2868" spans="1:4" ht="50.1" customHeight="1" x14ac:dyDescent="0.2">
      <c r="A2868" s="226">
        <v>83480</v>
      </c>
      <c r="B2868" s="223" t="s">
        <v>3212</v>
      </c>
      <c r="C2868" s="220" t="s">
        <v>206</v>
      </c>
      <c r="D2868" s="221">
        <v>86.34</v>
      </c>
    </row>
    <row r="2869" spans="1:4" ht="50.1" customHeight="1" x14ac:dyDescent="0.2">
      <c r="A2869" s="226">
        <v>83481</v>
      </c>
      <c r="B2869" s="223" t="s">
        <v>3213</v>
      </c>
      <c r="C2869" s="220" t="s">
        <v>206</v>
      </c>
      <c r="D2869" s="221">
        <v>97.49</v>
      </c>
    </row>
    <row r="2870" spans="1:4" ht="50.1" customHeight="1" x14ac:dyDescent="0.2">
      <c r="A2870" s="226">
        <v>97600</v>
      </c>
      <c r="B2870" s="223" t="s">
        <v>3214</v>
      </c>
      <c r="C2870" s="220" t="s">
        <v>206</v>
      </c>
      <c r="D2870" s="221">
        <v>199.81</v>
      </c>
    </row>
    <row r="2871" spans="1:4" ht="50.1" customHeight="1" x14ac:dyDescent="0.2">
      <c r="A2871" s="226">
        <v>97601</v>
      </c>
      <c r="B2871" s="223" t="s">
        <v>3215</v>
      </c>
      <c r="C2871" s="220" t="s">
        <v>206</v>
      </c>
      <c r="D2871" s="221">
        <v>212.04</v>
      </c>
    </row>
    <row r="2872" spans="1:4" ht="50.1" customHeight="1" x14ac:dyDescent="0.2">
      <c r="A2872" s="226">
        <v>97605</v>
      </c>
      <c r="B2872" s="223" t="s">
        <v>3216</v>
      </c>
      <c r="C2872" s="220" t="s">
        <v>206</v>
      </c>
      <c r="D2872" s="221">
        <v>67.31</v>
      </c>
    </row>
    <row r="2873" spans="1:4" ht="50.1" customHeight="1" x14ac:dyDescent="0.2">
      <c r="A2873" s="226">
        <v>97606</v>
      </c>
      <c r="B2873" s="223" t="s">
        <v>3217</v>
      </c>
      <c r="C2873" s="220" t="s">
        <v>206</v>
      </c>
      <c r="D2873" s="221">
        <v>55.99</v>
      </c>
    </row>
    <row r="2874" spans="1:4" ht="50.1" customHeight="1" x14ac:dyDescent="0.2">
      <c r="A2874" s="226">
        <v>97607</v>
      </c>
      <c r="B2874" s="223" t="s">
        <v>3218</v>
      </c>
      <c r="C2874" s="220" t="s">
        <v>206</v>
      </c>
      <c r="D2874" s="221">
        <v>98.45</v>
      </c>
    </row>
    <row r="2875" spans="1:4" ht="50.1" customHeight="1" x14ac:dyDescent="0.2">
      <c r="A2875" s="226">
        <v>97608</v>
      </c>
      <c r="B2875" s="223" t="s">
        <v>3219</v>
      </c>
      <c r="C2875" s="220" t="s">
        <v>206</v>
      </c>
      <c r="D2875" s="221">
        <v>75.81</v>
      </c>
    </row>
    <row r="2876" spans="1:4" ht="50.1" customHeight="1" x14ac:dyDescent="0.2">
      <c r="A2876" s="226" t="s">
        <v>3220</v>
      </c>
      <c r="B2876" s="223" t="s">
        <v>3221</v>
      </c>
      <c r="C2876" s="220" t="s">
        <v>206</v>
      </c>
      <c r="D2876" s="221">
        <v>6573.2</v>
      </c>
    </row>
    <row r="2877" spans="1:4" ht="50.1" customHeight="1" x14ac:dyDescent="0.2">
      <c r="A2877" s="226" t="s">
        <v>3222</v>
      </c>
      <c r="B2877" s="223" t="s">
        <v>3223</v>
      </c>
      <c r="C2877" s="220" t="s">
        <v>206</v>
      </c>
      <c r="D2877" s="221">
        <v>8122.98</v>
      </c>
    </row>
    <row r="2878" spans="1:4" ht="50.1" customHeight="1" x14ac:dyDescent="0.2">
      <c r="A2878" s="226" t="s">
        <v>3224</v>
      </c>
      <c r="B2878" s="223" t="s">
        <v>3225</v>
      </c>
      <c r="C2878" s="220" t="s">
        <v>206</v>
      </c>
      <c r="D2878" s="221">
        <v>10239.879999999999</v>
      </c>
    </row>
    <row r="2879" spans="1:4" ht="50.1" customHeight="1" x14ac:dyDescent="0.2">
      <c r="A2879" s="226" t="s">
        <v>3226</v>
      </c>
      <c r="B2879" s="223" t="s">
        <v>3227</v>
      </c>
      <c r="C2879" s="220" t="s">
        <v>206</v>
      </c>
      <c r="D2879" s="221">
        <v>14341.23</v>
      </c>
    </row>
    <row r="2880" spans="1:4" ht="50.1" customHeight="1" x14ac:dyDescent="0.2">
      <c r="A2880" s="226" t="s">
        <v>3228</v>
      </c>
      <c r="B2880" s="223" t="s">
        <v>3229</v>
      </c>
      <c r="C2880" s="220" t="s">
        <v>206</v>
      </c>
      <c r="D2880" s="221">
        <v>16728.650000000001</v>
      </c>
    </row>
    <row r="2881" spans="1:4" ht="50.1" customHeight="1" x14ac:dyDescent="0.2">
      <c r="A2881" s="226" t="s">
        <v>3230</v>
      </c>
      <c r="B2881" s="223" t="s">
        <v>3231</v>
      </c>
      <c r="C2881" s="220" t="s">
        <v>206</v>
      </c>
      <c r="D2881" s="221">
        <v>27230.37</v>
      </c>
    </row>
    <row r="2882" spans="1:4" ht="50.1" customHeight="1" x14ac:dyDescent="0.2">
      <c r="A2882" s="226" t="s">
        <v>3232</v>
      </c>
      <c r="B2882" s="223" t="s">
        <v>3233</v>
      </c>
      <c r="C2882" s="220" t="s">
        <v>206</v>
      </c>
      <c r="D2882" s="221">
        <v>4537.75</v>
      </c>
    </row>
    <row r="2883" spans="1:4" ht="50.1" customHeight="1" x14ac:dyDescent="0.2">
      <c r="A2883" s="226" t="s">
        <v>3234</v>
      </c>
      <c r="B2883" s="223" t="s">
        <v>3235</v>
      </c>
      <c r="C2883" s="220" t="s">
        <v>206</v>
      </c>
      <c r="D2883" s="221">
        <v>5081.34</v>
      </c>
    </row>
    <row r="2884" spans="1:4" ht="50.1" customHeight="1" x14ac:dyDescent="0.2">
      <c r="A2884" s="226" t="s">
        <v>3236</v>
      </c>
      <c r="B2884" s="223" t="s">
        <v>3237</v>
      </c>
      <c r="C2884" s="220" t="s">
        <v>206</v>
      </c>
      <c r="D2884" s="221">
        <v>37311.72</v>
      </c>
    </row>
    <row r="2885" spans="1:4" ht="50.1" customHeight="1" x14ac:dyDescent="0.2">
      <c r="A2885" s="226" t="s">
        <v>3238</v>
      </c>
      <c r="B2885" s="223" t="s">
        <v>3239</v>
      </c>
      <c r="C2885" s="220" t="s">
        <v>206</v>
      </c>
      <c r="D2885" s="221">
        <v>52190.64</v>
      </c>
    </row>
    <row r="2886" spans="1:4" ht="50.1" customHeight="1" x14ac:dyDescent="0.2">
      <c r="A2886" s="226">
        <v>93128</v>
      </c>
      <c r="B2886" s="223" t="s">
        <v>3240</v>
      </c>
      <c r="C2886" s="220" t="s">
        <v>206</v>
      </c>
      <c r="D2886" s="221">
        <v>97.26</v>
      </c>
    </row>
    <row r="2887" spans="1:4" ht="50.1" customHeight="1" x14ac:dyDescent="0.2">
      <c r="A2887" s="226">
        <v>93137</v>
      </c>
      <c r="B2887" s="223" t="s">
        <v>3241</v>
      </c>
      <c r="C2887" s="220" t="s">
        <v>206</v>
      </c>
      <c r="D2887" s="221">
        <v>114.82</v>
      </c>
    </row>
    <row r="2888" spans="1:4" ht="50.1" customHeight="1" x14ac:dyDescent="0.2">
      <c r="A2888" s="226">
        <v>93138</v>
      </c>
      <c r="B2888" s="223" t="s">
        <v>3242</v>
      </c>
      <c r="C2888" s="220" t="s">
        <v>206</v>
      </c>
      <c r="D2888" s="221">
        <v>109.05</v>
      </c>
    </row>
    <row r="2889" spans="1:4" ht="50.1" customHeight="1" x14ac:dyDescent="0.2">
      <c r="A2889" s="226">
        <v>93139</v>
      </c>
      <c r="B2889" s="223" t="s">
        <v>3243</v>
      </c>
      <c r="C2889" s="220" t="s">
        <v>206</v>
      </c>
      <c r="D2889" s="221">
        <v>138.38</v>
      </c>
    </row>
    <row r="2890" spans="1:4" ht="50.1" customHeight="1" x14ac:dyDescent="0.2">
      <c r="A2890" s="226">
        <v>93140</v>
      </c>
      <c r="B2890" s="223" t="s">
        <v>3244</v>
      </c>
      <c r="C2890" s="220" t="s">
        <v>206</v>
      </c>
      <c r="D2890" s="221">
        <v>130.38</v>
      </c>
    </row>
    <row r="2891" spans="1:4" ht="50.1" customHeight="1" x14ac:dyDescent="0.2">
      <c r="A2891" s="226">
        <v>93141</v>
      </c>
      <c r="B2891" s="223" t="s">
        <v>3245</v>
      </c>
      <c r="C2891" s="220" t="s">
        <v>206</v>
      </c>
      <c r="D2891" s="221">
        <v>118.84</v>
      </c>
    </row>
    <row r="2892" spans="1:4" ht="50.1" customHeight="1" x14ac:dyDescent="0.2">
      <c r="A2892" s="226">
        <v>93142</v>
      </c>
      <c r="B2892" s="223" t="s">
        <v>3246</v>
      </c>
      <c r="C2892" s="220" t="s">
        <v>206</v>
      </c>
      <c r="D2892" s="221">
        <v>132.29</v>
      </c>
    </row>
    <row r="2893" spans="1:4" ht="50.1" customHeight="1" x14ac:dyDescent="0.2">
      <c r="A2893" s="226">
        <v>93143</v>
      </c>
      <c r="B2893" s="223" t="s">
        <v>3247</v>
      </c>
      <c r="C2893" s="220" t="s">
        <v>206</v>
      </c>
      <c r="D2893" s="221">
        <v>120.14</v>
      </c>
    </row>
    <row r="2894" spans="1:4" ht="50.1" customHeight="1" x14ac:dyDescent="0.2">
      <c r="A2894" s="226">
        <v>93144</v>
      </c>
      <c r="B2894" s="223" t="s">
        <v>3248</v>
      </c>
      <c r="C2894" s="220" t="s">
        <v>206</v>
      </c>
      <c r="D2894" s="221">
        <v>154.71</v>
      </c>
    </row>
    <row r="2895" spans="1:4" ht="50.1" customHeight="1" x14ac:dyDescent="0.2">
      <c r="A2895" s="226">
        <v>93145</v>
      </c>
      <c r="B2895" s="223" t="s">
        <v>3249</v>
      </c>
      <c r="C2895" s="220" t="s">
        <v>206</v>
      </c>
      <c r="D2895" s="221">
        <v>143.97</v>
      </c>
    </row>
    <row r="2896" spans="1:4" ht="50.1" customHeight="1" x14ac:dyDescent="0.2">
      <c r="A2896" s="226">
        <v>93146</v>
      </c>
      <c r="B2896" s="223" t="s">
        <v>3250</v>
      </c>
      <c r="C2896" s="220" t="s">
        <v>206</v>
      </c>
      <c r="D2896" s="221">
        <v>155.76</v>
      </c>
    </row>
    <row r="2897" spans="1:4" ht="50.1" customHeight="1" x14ac:dyDescent="0.2">
      <c r="A2897" s="226">
        <v>93147</v>
      </c>
      <c r="B2897" s="223" t="s">
        <v>3251</v>
      </c>
      <c r="C2897" s="220" t="s">
        <v>206</v>
      </c>
      <c r="D2897" s="221">
        <v>177.13</v>
      </c>
    </row>
    <row r="2898" spans="1:4" ht="50.1" customHeight="1" x14ac:dyDescent="0.2">
      <c r="A2898" s="226">
        <v>8260</v>
      </c>
      <c r="B2898" s="223" t="s">
        <v>3252</v>
      </c>
      <c r="C2898" s="220" t="s">
        <v>206</v>
      </c>
      <c r="D2898" s="221">
        <v>2791.91</v>
      </c>
    </row>
    <row r="2899" spans="1:4" ht="50.1" customHeight="1" x14ac:dyDescent="0.2">
      <c r="A2899" s="226">
        <v>72315</v>
      </c>
      <c r="B2899" s="223" t="s">
        <v>3253</v>
      </c>
      <c r="C2899" s="220" t="s">
        <v>206</v>
      </c>
      <c r="D2899" s="221">
        <v>25.06</v>
      </c>
    </row>
    <row r="2900" spans="1:4" ht="50.1" customHeight="1" x14ac:dyDescent="0.2">
      <c r="A2900" s="226">
        <v>96971</v>
      </c>
      <c r="B2900" s="223" t="s">
        <v>3254</v>
      </c>
      <c r="C2900" s="220" t="s">
        <v>125</v>
      </c>
      <c r="D2900" s="221">
        <v>21.63</v>
      </c>
    </row>
    <row r="2901" spans="1:4" ht="50.1" customHeight="1" x14ac:dyDescent="0.2">
      <c r="A2901" s="226">
        <v>96972</v>
      </c>
      <c r="B2901" s="223" t="s">
        <v>3255</v>
      </c>
      <c r="C2901" s="220" t="s">
        <v>125</v>
      </c>
      <c r="D2901" s="221">
        <v>29.98</v>
      </c>
    </row>
    <row r="2902" spans="1:4" ht="50.1" customHeight="1" x14ac:dyDescent="0.2">
      <c r="A2902" s="226">
        <v>96973</v>
      </c>
      <c r="B2902" s="223" t="s">
        <v>3256</v>
      </c>
      <c r="C2902" s="220" t="s">
        <v>125</v>
      </c>
      <c r="D2902" s="221">
        <v>38</v>
      </c>
    </row>
    <row r="2903" spans="1:4" ht="50.1" customHeight="1" x14ac:dyDescent="0.2">
      <c r="A2903" s="226">
        <v>96974</v>
      </c>
      <c r="B2903" s="223" t="s">
        <v>3257</v>
      </c>
      <c r="C2903" s="220" t="s">
        <v>125</v>
      </c>
      <c r="D2903" s="221">
        <v>48.5</v>
      </c>
    </row>
    <row r="2904" spans="1:4" ht="50.1" customHeight="1" x14ac:dyDescent="0.2">
      <c r="A2904" s="226">
        <v>96975</v>
      </c>
      <c r="B2904" s="223" t="s">
        <v>3258</v>
      </c>
      <c r="C2904" s="220" t="s">
        <v>125</v>
      </c>
      <c r="D2904" s="221">
        <v>62.46</v>
      </c>
    </row>
    <row r="2905" spans="1:4" ht="50.1" customHeight="1" x14ac:dyDescent="0.2">
      <c r="A2905" s="226">
        <v>96976</v>
      </c>
      <c r="B2905" s="223" t="s">
        <v>3259</v>
      </c>
      <c r="C2905" s="220" t="s">
        <v>125</v>
      </c>
      <c r="D2905" s="221">
        <v>80.89</v>
      </c>
    </row>
    <row r="2906" spans="1:4" ht="50.1" customHeight="1" x14ac:dyDescent="0.2">
      <c r="A2906" s="226">
        <v>96977</v>
      </c>
      <c r="B2906" s="223" t="s">
        <v>3260</v>
      </c>
      <c r="C2906" s="220" t="s">
        <v>125</v>
      </c>
      <c r="D2906" s="221">
        <v>30.76</v>
      </c>
    </row>
    <row r="2907" spans="1:4" ht="50.1" customHeight="1" x14ac:dyDescent="0.2">
      <c r="A2907" s="226">
        <v>96978</v>
      </c>
      <c r="B2907" s="223" t="s">
        <v>3261</v>
      </c>
      <c r="C2907" s="220" t="s">
        <v>125</v>
      </c>
      <c r="D2907" s="221">
        <v>43.11</v>
      </c>
    </row>
    <row r="2908" spans="1:4" ht="50.1" customHeight="1" x14ac:dyDescent="0.2">
      <c r="A2908" s="226">
        <v>96979</v>
      </c>
      <c r="B2908" s="223" t="s">
        <v>3262</v>
      </c>
      <c r="C2908" s="220" t="s">
        <v>125</v>
      </c>
      <c r="D2908" s="221">
        <v>60.35</v>
      </c>
    </row>
    <row r="2909" spans="1:4" ht="50.1" customHeight="1" x14ac:dyDescent="0.2">
      <c r="A2909" s="226">
        <v>96984</v>
      </c>
      <c r="B2909" s="223" t="s">
        <v>3263</v>
      </c>
      <c r="C2909" s="220" t="s">
        <v>206</v>
      </c>
      <c r="D2909" s="221">
        <v>38.25</v>
      </c>
    </row>
    <row r="2910" spans="1:4" ht="50.1" customHeight="1" x14ac:dyDescent="0.2">
      <c r="A2910" s="226">
        <v>96985</v>
      </c>
      <c r="B2910" s="223" t="s">
        <v>3264</v>
      </c>
      <c r="C2910" s="220" t="s">
        <v>206</v>
      </c>
      <c r="D2910" s="221">
        <v>47.33</v>
      </c>
    </row>
    <row r="2911" spans="1:4" ht="50.1" customHeight="1" x14ac:dyDescent="0.2">
      <c r="A2911" s="226">
        <v>96986</v>
      </c>
      <c r="B2911" s="223" t="s">
        <v>3265</v>
      </c>
      <c r="C2911" s="220" t="s">
        <v>206</v>
      </c>
      <c r="D2911" s="221">
        <v>70.78</v>
      </c>
    </row>
    <row r="2912" spans="1:4" ht="50.1" customHeight="1" x14ac:dyDescent="0.2">
      <c r="A2912" s="226">
        <v>96987</v>
      </c>
      <c r="B2912" s="223" t="s">
        <v>3266</v>
      </c>
      <c r="C2912" s="220" t="s">
        <v>206</v>
      </c>
      <c r="D2912" s="221">
        <v>86.58</v>
      </c>
    </row>
    <row r="2913" spans="1:4" ht="50.1" customHeight="1" x14ac:dyDescent="0.2">
      <c r="A2913" s="226">
        <v>96988</v>
      </c>
      <c r="B2913" s="223" t="s">
        <v>3267</v>
      </c>
      <c r="C2913" s="220" t="s">
        <v>206</v>
      </c>
      <c r="D2913" s="221">
        <v>111.9</v>
      </c>
    </row>
    <row r="2914" spans="1:4" ht="50.1" customHeight="1" x14ac:dyDescent="0.2">
      <c r="A2914" s="226">
        <v>96989</v>
      </c>
      <c r="B2914" s="223" t="s">
        <v>3268</v>
      </c>
      <c r="C2914" s="220" t="s">
        <v>206</v>
      </c>
      <c r="D2914" s="221">
        <v>73.86</v>
      </c>
    </row>
    <row r="2915" spans="1:4" ht="50.1" customHeight="1" x14ac:dyDescent="0.2">
      <c r="A2915" s="226">
        <v>98463</v>
      </c>
      <c r="B2915" s="223" t="s">
        <v>3269</v>
      </c>
      <c r="C2915" s="220" t="s">
        <v>206</v>
      </c>
      <c r="D2915" s="221">
        <v>17.48</v>
      </c>
    </row>
    <row r="2916" spans="1:4" ht="50.1" customHeight="1" x14ac:dyDescent="0.2">
      <c r="A2916" s="226">
        <v>9535</v>
      </c>
      <c r="B2916" s="223" t="s">
        <v>3270</v>
      </c>
      <c r="C2916" s="220" t="s">
        <v>206</v>
      </c>
      <c r="D2916" s="221">
        <v>65.97</v>
      </c>
    </row>
    <row r="2917" spans="1:4" ht="50.1" customHeight="1" x14ac:dyDescent="0.2">
      <c r="A2917" s="226">
        <v>72322</v>
      </c>
      <c r="B2917" s="223" t="s">
        <v>3271</v>
      </c>
      <c r="C2917" s="220" t="s">
        <v>206</v>
      </c>
      <c r="D2917" s="221">
        <v>425.15</v>
      </c>
    </row>
    <row r="2918" spans="1:4" ht="50.1" customHeight="1" x14ac:dyDescent="0.2">
      <c r="A2918" s="226">
        <v>72326</v>
      </c>
      <c r="B2918" s="223" t="s">
        <v>3272</v>
      </c>
      <c r="C2918" s="220" t="s">
        <v>206</v>
      </c>
      <c r="D2918" s="221">
        <v>602.69000000000005</v>
      </c>
    </row>
    <row r="2919" spans="1:4" ht="50.1" customHeight="1" x14ac:dyDescent="0.2">
      <c r="A2919" s="226">
        <v>72327</v>
      </c>
      <c r="B2919" s="223" t="s">
        <v>3273</v>
      </c>
      <c r="C2919" s="220" t="s">
        <v>206</v>
      </c>
      <c r="D2919" s="221">
        <v>6.44</v>
      </c>
    </row>
    <row r="2920" spans="1:4" ht="50.1" customHeight="1" x14ac:dyDescent="0.2">
      <c r="A2920" s="226">
        <v>72328</v>
      </c>
      <c r="B2920" s="223" t="s">
        <v>3274</v>
      </c>
      <c r="C2920" s="220" t="s">
        <v>206</v>
      </c>
      <c r="D2920" s="221">
        <v>7.76</v>
      </c>
    </row>
    <row r="2921" spans="1:4" ht="50.1" customHeight="1" x14ac:dyDescent="0.2">
      <c r="A2921" s="226">
        <v>72330</v>
      </c>
      <c r="B2921" s="223" t="s">
        <v>3275</v>
      </c>
      <c r="C2921" s="220" t="s">
        <v>206</v>
      </c>
      <c r="D2921" s="221">
        <v>36.47</v>
      </c>
    </row>
    <row r="2922" spans="1:4" ht="50.1" customHeight="1" x14ac:dyDescent="0.2">
      <c r="A2922" s="226" t="s">
        <v>3276</v>
      </c>
      <c r="B2922" s="223" t="s">
        <v>3277</v>
      </c>
      <c r="C2922" s="220" t="s">
        <v>206</v>
      </c>
      <c r="D2922" s="221">
        <v>322.47000000000003</v>
      </c>
    </row>
    <row r="2923" spans="1:4" ht="50.1" customHeight="1" x14ac:dyDescent="0.2">
      <c r="A2923" s="226" t="s">
        <v>3278</v>
      </c>
      <c r="B2923" s="223" t="s">
        <v>3279</v>
      </c>
      <c r="C2923" s="220" t="s">
        <v>206</v>
      </c>
      <c r="D2923" s="221">
        <v>218.53</v>
      </c>
    </row>
    <row r="2924" spans="1:4" ht="50.1" customHeight="1" x14ac:dyDescent="0.2">
      <c r="A2924" s="226" t="s">
        <v>3280</v>
      </c>
      <c r="B2924" s="223" t="s">
        <v>3281</v>
      </c>
      <c r="C2924" s="220" t="s">
        <v>206</v>
      </c>
      <c r="D2924" s="221">
        <v>335.77</v>
      </c>
    </row>
    <row r="2925" spans="1:4" ht="50.1" customHeight="1" x14ac:dyDescent="0.2">
      <c r="A2925" s="226" t="s">
        <v>3282</v>
      </c>
      <c r="B2925" s="223" t="s">
        <v>3283</v>
      </c>
      <c r="C2925" s="220" t="s">
        <v>206</v>
      </c>
      <c r="D2925" s="221">
        <v>619.92999999999995</v>
      </c>
    </row>
    <row r="2926" spans="1:4" ht="50.1" customHeight="1" x14ac:dyDescent="0.2">
      <c r="A2926" s="226">
        <v>83482</v>
      </c>
      <c r="B2926" s="223" t="s">
        <v>3284</v>
      </c>
      <c r="C2926" s="220" t="s">
        <v>206</v>
      </c>
      <c r="D2926" s="221">
        <v>36.47</v>
      </c>
    </row>
    <row r="2927" spans="1:4" ht="50.1" customHeight="1" x14ac:dyDescent="0.2">
      <c r="A2927" s="226">
        <v>83487</v>
      </c>
      <c r="B2927" s="223" t="s">
        <v>3285</v>
      </c>
      <c r="C2927" s="220" t="s">
        <v>206</v>
      </c>
      <c r="D2927" s="221">
        <v>103.56</v>
      </c>
    </row>
    <row r="2928" spans="1:4" ht="50.1" customHeight="1" x14ac:dyDescent="0.2">
      <c r="A2928" s="226">
        <v>83490</v>
      </c>
      <c r="B2928" s="223" t="s">
        <v>3286</v>
      </c>
      <c r="C2928" s="220" t="s">
        <v>206</v>
      </c>
      <c r="D2928" s="221">
        <v>215.74</v>
      </c>
    </row>
    <row r="2929" spans="1:4" ht="50.1" customHeight="1" x14ac:dyDescent="0.2">
      <c r="A2929" s="226">
        <v>83491</v>
      </c>
      <c r="B2929" s="223" t="s">
        <v>3287</v>
      </c>
      <c r="C2929" s="220" t="s">
        <v>206</v>
      </c>
      <c r="D2929" s="221">
        <v>304.29000000000002</v>
      </c>
    </row>
    <row r="2930" spans="1:4" ht="50.1" customHeight="1" x14ac:dyDescent="0.2">
      <c r="A2930" s="226">
        <v>83492</v>
      </c>
      <c r="B2930" s="223" t="s">
        <v>3288</v>
      </c>
      <c r="C2930" s="220" t="s">
        <v>206</v>
      </c>
      <c r="D2930" s="221">
        <v>459.51</v>
      </c>
    </row>
    <row r="2931" spans="1:4" ht="50.1" customHeight="1" x14ac:dyDescent="0.2">
      <c r="A2931" s="226">
        <v>83493</v>
      </c>
      <c r="B2931" s="223" t="s">
        <v>3289</v>
      </c>
      <c r="C2931" s="220" t="s">
        <v>206</v>
      </c>
      <c r="D2931" s="221">
        <v>36.47</v>
      </c>
    </row>
    <row r="2932" spans="1:4" ht="50.1" customHeight="1" x14ac:dyDescent="0.2">
      <c r="A2932" s="226">
        <v>85195</v>
      </c>
      <c r="B2932" s="223" t="s">
        <v>3290</v>
      </c>
      <c r="C2932" s="220" t="s">
        <v>206</v>
      </c>
      <c r="D2932" s="221">
        <v>60.91</v>
      </c>
    </row>
    <row r="2933" spans="1:4" ht="50.1" customHeight="1" x14ac:dyDescent="0.2">
      <c r="A2933" s="226">
        <v>88547</v>
      </c>
      <c r="B2933" s="223" t="s">
        <v>3291</v>
      </c>
      <c r="C2933" s="220" t="s">
        <v>206</v>
      </c>
      <c r="D2933" s="221">
        <v>67.7</v>
      </c>
    </row>
    <row r="2934" spans="1:4" ht="50.1" customHeight="1" x14ac:dyDescent="0.2">
      <c r="A2934" s="226">
        <v>72283</v>
      </c>
      <c r="B2934" s="223" t="s">
        <v>3292</v>
      </c>
      <c r="C2934" s="220" t="s">
        <v>206</v>
      </c>
      <c r="D2934" s="221">
        <v>860.76</v>
      </c>
    </row>
    <row r="2935" spans="1:4" ht="50.1" customHeight="1" x14ac:dyDescent="0.2">
      <c r="A2935" s="226">
        <v>72287</v>
      </c>
      <c r="B2935" s="223" t="s">
        <v>3293</v>
      </c>
      <c r="C2935" s="220" t="s">
        <v>206</v>
      </c>
      <c r="D2935" s="221">
        <v>250.84</v>
      </c>
    </row>
    <row r="2936" spans="1:4" ht="50.1" customHeight="1" x14ac:dyDescent="0.2">
      <c r="A2936" s="226">
        <v>72288</v>
      </c>
      <c r="B2936" s="223" t="s">
        <v>3294</v>
      </c>
      <c r="C2936" s="220" t="s">
        <v>206</v>
      </c>
      <c r="D2936" s="221">
        <v>313.22000000000003</v>
      </c>
    </row>
    <row r="2937" spans="1:4" ht="50.1" customHeight="1" x14ac:dyDescent="0.2">
      <c r="A2937" s="226">
        <v>72553</v>
      </c>
      <c r="B2937" s="223" t="s">
        <v>3295</v>
      </c>
      <c r="C2937" s="220" t="s">
        <v>206</v>
      </c>
      <c r="D2937" s="221">
        <v>151.1</v>
      </c>
    </row>
    <row r="2938" spans="1:4" ht="50.1" customHeight="1" x14ac:dyDescent="0.2">
      <c r="A2938" s="226">
        <v>72554</v>
      </c>
      <c r="B2938" s="223" t="s">
        <v>3296</v>
      </c>
      <c r="C2938" s="220" t="s">
        <v>206</v>
      </c>
      <c r="D2938" s="221">
        <v>511.87</v>
      </c>
    </row>
    <row r="2939" spans="1:4" ht="50.1" customHeight="1" x14ac:dyDescent="0.2">
      <c r="A2939" s="226" t="s">
        <v>3297</v>
      </c>
      <c r="B2939" s="223" t="s">
        <v>3298</v>
      </c>
      <c r="C2939" s="220" t="s">
        <v>206</v>
      </c>
      <c r="D2939" s="221">
        <v>157.15</v>
      </c>
    </row>
    <row r="2940" spans="1:4" ht="50.1" customHeight="1" x14ac:dyDescent="0.2">
      <c r="A2940" s="226" t="s">
        <v>3299</v>
      </c>
      <c r="B2940" s="223" t="s">
        <v>3300</v>
      </c>
      <c r="C2940" s="220" t="s">
        <v>206</v>
      </c>
      <c r="D2940" s="221">
        <v>161.97999999999999</v>
      </c>
    </row>
    <row r="2941" spans="1:4" ht="50.1" customHeight="1" x14ac:dyDescent="0.2">
      <c r="A2941" s="226">
        <v>83633</v>
      </c>
      <c r="B2941" s="223" t="s">
        <v>3301</v>
      </c>
      <c r="C2941" s="220" t="s">
        <v>206</v>
      </c>
      <c r="D2941" s="221">
        <v>1624.35</v>
      </c>
    </row>
    <row r="2942" spans="1:4" ht="50.1" customHeight="1" x14ac:dyDescent="0.2">
      <c r="A2942" s="226">
        <v>83634</v>
      </c>
      <c r="B2942" s="223" t="s">
        <v>3302</v>
      </c>
      <c r="C2942" s="220" t="s">
        <v>206</v>
      </c>
      <c r="D2942" s="221">
        <v>479.26</v>
      </c>
    </row>
    <row r="2943" spans="1:4" ht="50.1" customHeight="1" x14ac:dyDescent="0.2">
      <c r="A2943" s="226">
        <v>83635</v>
      </c>
      <c r="B2943" s="223" t="s">
        <v>3303</v>
      </c>
      <c r="C2943" s="220" t="s">
        <v>206</v>
      </c>
      <c r="D2943" s="221">
        <v>182.92</v>
      </c>
    </row>
    <row r="2944" spans="1:4" ht="50.1" customHeight="1" x14ac:dyDescent="0.2">
      <c r="A2944" s="226">
        <v>96765</v>
      </c>
      <c r="B2944" s="223" t="s">
        <v>3304</v>
      </c>
      <c r="C2944" s="220" t="s">
        <v>206</v>
      </c>
      <c r="D2944" s="221">
        <v>1018.65</v>
      </c>
    </row>
    <row r="2945" spans="1:4" ht="50.1" customHeight="1" x14ac:dyDescent="0.2">
      <c r="A2945" s="226">
        <v>72337</v>
      </c>
      <c r="B2945" s="223" t="s">
        <v>3305</v>
      </c>
      <c r="C2945" s="220" t="s">
        <v>206</v>
      </c>
      <c r="D2945" s="221">
        <v>18.71</v>
      </c>
    </row>
    <row r="2946" spans="1:4" ht="50.1" customHeight="1" x14ac:dyDescent="0.2">
      <c r="A2946" s="226" t="s">
        <v>3306</v>
      </c>
      <c r="B2946" s="223" t="s">
        <v>3307</v>
      </c>
      <c r="C2946" s="220" t="s">
        <v>206</v>
      </c>
      <c r="D2946" s="221">
        <v>165.81</v>
      </c>
    </row>
    <row r="2947" spans="1:4" ht="50.1" customHeight="1" x14ac:dyDescent="0.2">
      <c r="A2947" s="226" t="s">
        <v>3308</v>
      </c>
      <c r="B2947" s="223" t="s">
        <v>3309</v>
      </c>
      <c r="C2947" s="220" t="s">
        <v>206</v>
      </c>
      <c r="D2947" s="221">
        <v>304.5</v>
      </c>
    </row>
    <row r="2948" spans="1:4" ht="50.1" customHeight="1" x14ac:dyDescent="0.2">
      <c r="A2948" s="226" t="s">
        <v>3310</v>
      </c>
      <c r="B2948" s="223" t="s">
        <v>3311</v>
      </c>
      <c r="C2948" s="220" t="s">
        <v>206</v>
      </c>
      <c r="D2948" s="221">
        <v>982.93</v>
      </c>
    </row>
    <row r="2949" spans="1:4" ht="50.1" customHeight="1" x14ac:dyDescent="0.2">
      <c r="A2949" s="226" t="s">
        <v>3312</v>
      </c>
      <c r="B2949" s="223" t="s">
        <v>3313</v>
      </c>
      <c r="C2949" s="220" t="s">
        <v>125</v>
      </c>
      <c r="D2949" s="221">
        <v>1.4</v>
      </c>
    </row>
    <row r="2950" spans="1:4" ht="50.1" customHeight="1" x14ac:dyDescent="0.2">
      <c r="A2950" s="226">
        <v>83366</v>
      </c>
      <c r="B2950" s="223" t="s">
        <v>3314</v>
      </c>
      <c r="C2950" s="220" t="s">
        <v>206</v>
      </c>
      <c r="D2950" s="221">
        <v>56.39</v>
      </c>
    </row>
    <row r="2951" spans="1:4" ht="50.1" customHeight="1" x14ac:dyDescent="0.2">
      <c r="A2951" s="226">
        <v>83367</v>
      </c>
      <c r="B2951" s="223" t="s">
        <v>3315</v>
      </c>
      <c r="C2951" s="220" t="s">
        <v>206</v>
      </c>
      <c r="D2951" s="221">
        <v>354.4</v>
      </c>
    </row>
    <row r="2952" spans="1:4" ht="50.1" customHeight="1" x14ac:dyDescent="0.2">
      <c r="A2952" s="226">
        <v>83368</v>
      </c>
      <c r="B2952" s="223" t="s">
        <v>3316</v>
      </c>
      <c r="C2952" s="220" t="s">
        <v>206</v>
      </c>
      <c r="D2952" s="221">
        <v>981.73</v>
      </c>
    </row>
    <row r="2953" spans="1:4" ht="50.1" customHeight="1" x14ac:dyDescent="0.2">
      <c r="A2953" s="226">
        <v>83369</v>
      </c>
      <c r="B2953" s="223" t="s">
        <v>3317</v>
      </c>
      <c r="C2953" s="220" t="s">
        <v>206</v>
      </c>
      <c r="D2953" s="221">
        <v>235.38</v>
      </c>
    </row>
    <row r="2954" spans="1:4" ht="50.1" customHeight="1" x14ac:dyDescent="0.2">
      <c r="A2954" s="226">
        <v>83370</v>
      </c>
      <c r="B2954" s="223" t="s">
        <v>3318</v>
      </c>
      <c r="C2954" s="220" t="s">
        <v>206</v>
      </c>
      <c r="D2954" s="221">
        <v>150.75</v>
      </c>
    </row>
    <row r="2955" spans="1:4" ht="50.1" customHeight="1" x14ac:dyDescent="0.2">
      <c r="A2955" s="226">
        <v>83371</v>
      </c>
      <c r="B2955" s="223" t="s">
        <v>3319</v>
      </c>
      <c r="C2955" s="220" t="s">
        <v>206</v>
      </c>
      <c r="D2955" s="221">
        <v>93.68</v>
      </c>
    </row>
    <row r="2956" spans="1:4" ht="50.1" customHeight="1" x14ac:dyDescent="0.2">
      <c r="A2956" s="226">
        <v>83639</v>
      </c>
      <c r="B2956" s="223" t="s">
        <v>3320</v>
      </c>
      <c r="C2956" s="220" t="s">
        <v>125</v>
      </c>
      <c r="D2956" s="221">
        <v>39.049999999999997</v>
      </c>
    </row>
    <row r="2957" spans="1:4" ht="50.1" customHeight="1" x14ac:dyDescent="0.2">
      <c r="A2957" s="226">
        <v>84676</v>
      </c>
      <c r="B2957" s="223" t="s">
        <v>3321</v>
      </c>
      <c r="C2957" s="220" t="s">
        <v>206</v>
      </c>
      <c r="D2957" s="221">
        <v>327.84</v>
      </c>
    </row>
    <row r="2958" spans="1:4" ht="50.1" customHeight="1" x14ac:dyDescent="0.2">
      <c r="A2958" s="226">
        <v>84796</v>
      </c>
      <c r="B2958" s="223" t="s">
        <v>3322</v>
      </c>
      <c r="C2958" s="220" t="s">
        <v>206</v>
      </c>
      <c r="D2958" s="221">
        <v>547.33000000000004</v>
      </c>
    </row>
    <row r="2959" spans="1:4" ht="50.1" customHeight="1" x14ac:dyDescent="0.2">
      <c r="A2959" s="226">
        <v>84798</v>
      </c>
      <c r="B2959" s="223" t="s">
        <v>3323</v>
      </c>
      <c r="C2959" s="220" t="s">
        <v>206</v>
      </c>
      <c r="D2959" s="221">
        <v>241.89</v>
      </c>
    </row>
    <row r="2960" spans="1:4" ht="50.1" customHeight="1" x14ac:dyDescent="0.2">
      <c r="A2960" s="226">
        <v>98261</v>
      </c>
      <c r="B2960" s="223" t="s">
        <v>3324</v>
      </c>
      <c r="C2960" s="220" t="s">
        <v>125</v>
      </c>
      <c r="D2960" s="221">
        <v>2.5299999999999998</v>
      </c>
    </row>
    <row r="2961" spans="1:4" ht="50.1" customHeight="1" x14ac:dyDescent="0.2">
      <c r="A2961" s="226">
        <v>98262</v>
      </c>
      <c r="B2961" s="223" t="s">
        <v>3325</v>
      </c>
      <c r="C2961" s="220" t="s">
        <v>125</v>
      </c>
      <c r="D2961" s="221">
        <v>2.9</v>
      </c>
    </row>
    <row r="2962" spans="1:4" ht="50.1" customHeight="1" x14ac:dyDescent="0.2">
      <c r="A2962" s="226">
        <v>98263</v>
      </c>
      <c r="B2962" s="223" t="s">
        <v>3326</v>
      </c>
      <c r="C2962" s="220" t="s">
        <v>125</v>
      </c>
      <c r="D2962" s="221">
        <v>3.33</v>
      </c>
    </row>
    <row r="2963" spans="1:4" ht="50.1" customHeight="1" x14ac:dyDescent="0.2">
      <c r="A2963" s="226">
        <v>98264</v>
      </c>
      <c r="B2963" s="223" t="s">
        <v>3327</v>
      </c>
      <c r="C2963" s="220" t="s">
        <v>125</v>
      </c>
      <c r="D2963" s="221">
        <v>3.68</v>
      </c>
    </row>
    <row r="2964" spans="1:4" ht="50.1" customHeight="1" x14ac:dyDescent="0.2">
      <c r="A2964" s="226">
        <v>98265</v>
      </c>
      <c r="B2964" s="223" t="s">
        <v>3328</v>
      </c>
      <c r="C2964" s="220" t="s">
        <v>125</v>
      </c>
      <c r="D2964" s="221">
        <v>4.18</v>
      </c>
    </row>
    <row r="2965" spans="1:4" ht="50.1" customHeight="1" x14ac:dyDescent="0.2">
      <c r="A2965" s="226">
        <v>98266</v>
      </c>
      <c r="B2965" s="223" t="s">
        <v>3329</v>
      </c>
      <c r="C2965" s="220" t="s">
        <v>125</v>
      </c>
      <c r="D2965" s="221">
        <v>4.45</v>
      </c>
    </row>
    <row r="2966" spans="1:4" ht="50.1" customHeight="1" x14ac:dyDescent="0.2">
      <c r="A2966" s="226">
        <v>98267</v>
      </c>
      <c r="B2966" s="223" t="s">
        <v>3330</v>
      </c>
      <c r="C2966" s="220" t="s">
        <v>125</v>
      </c>
      <c r="D2966" s="221">
        <v>7.07</v>
      </c>
    </row>
    <row r="2967" spans="1:4" ht="50.1" customHeight="1" x14ac:dyDescent="0.2">
      <c r="A2967" s="226">
        <v>98268</v>
      </c>
      <c r="B2967" s="223" t="s">
        <v>3331</v>
      </c>
      <c r="C2967" s="220" t="s">
        <v>125</v>
      </c>
      <c r="D2967" s="221">
        <v>11.1</v>
      </c>
    </row>
    <row r="2968" spans="1:4" ht="50.1" customHeight="1" x14ac:dyDescent="0.2">
      <c r="A2968" s="226">
        <v>98269</v>
      </c>
      <c r="B2968" s="223" t="s">
        <v>3332</v>
      </c>
      <c r="C2968" s="220" t="s">
        <v>125</v>
      </c>
      <c r="D2968" s="221">
        <v>14.14</v>
      </c>
    </row>
    <row r="2969" spans="1:4" ht="50.1" customHeight="1" x14ac:dyDescent="0.2">
      <c r="A2969" s="226">
        <v>98270</v>
      </c>
      <c r="B2969" s="223" t="s">
        <v>3333</v>
      </c>
      <c r="C2969" s="220" t="s">
        <v>125</v>
      </c>
      <c r="D2969" s="221">
        <v>22.41</v>
      </c>
    </row>
    <row r="2970" spans="1:4" ht="50.1" customHeight="1" x14ac:dyDescent="0.2">
      <c r="A2970" s="226">
        <v>98271</v>
      </c>
      <c r="B2970" s="223" t="s">
        <v>3334</v>
      </c>
      <c r="C2970" s="220" t="s">
        <v>125</v>
      </c>
      <c r="D2970" s="221">
        <v>34.19</v>
      </c>
    </row>
    <row r="2971" spans="1:4" ht="50.1" customHeight="1" x14ac:dyDescent="0.2">
      <c r="A2971" s="226">
        <v>98272</v>
      </c>
      <c r="B2971" s="223" t="s">
        <v>3335</v>
      </c>
      <c r="C2971" s="220" t="s">
        <v>125</v>
      </c>
      <c r="D2971" s="221">
        <v>78.84</v>
      </c>
    </row>
    <row r="2972" spans="1:4" ht="50.1" customHeight="1" x14ac:dyDescent="0.2">
      <c r="A2972" s="226">
        <v>98273</v>
      </c>
      <c r="B2972" s="223" t="s">
        <v>3336</v>
      </c>
      <c r="C2972" s="220" t="s">
        <v>125</v>
      </c>
      <c r="D2972" s="221">
        <v>1.54</v>
      </c>
    </row>
    <row r="2973" spans="1:4" ht="50.1" customHeight="1" x14ac:dyDescent="0.2">
      <c r="A2973" s="226">
        <v>98274</v>
      </c>
      <c r="B2973" s="223" t="s">
        <v>3337</v>
      </c>
      <c r="C2973" s="220" t="s">
        <v>125</v>
      </c>
      <c r="D2973" s="221">
        <v>2.04</v>
      </c>
    </row>
    <row r="2974" spans="1:4" ht="50.1" customHeight="1" x14ac:dyDescent="0.2">
      <c r="A2974" s="226">
        <v>98275</v>
      </c>
      <c r="B2974" s="223" t="s">
        <v>3338</v>
      </c>
      <c r="C2974" s="220" t="s">
        <v>125</v>
      </c>
      <c r="D2974" s="221">
        <v>2.31</v>
      </c>
    </row>
    <row r="2975" spans="1:4" ht="50.1" customHeight="1" x14ac:dyDescent="0.2">
      <c r="A2975" s="226">
        <v>98276</v>
      </c>
      <c r="B2975" s="223" t="s">
        <v>3339</v>
      </c>
      <c r="C2975" s="220" t="s">
        <v>125</v>
      </c>
      <c r="D2975" s="221">
        <v>4.93</v>
      </c>
    </row>
    <row r="2976" spans="1:4" ht="50.1" customHeight="1" x14ac:dyDescent="0.2">
      <c r="A2976" s="226">
        <v>98277</v>
      </c>
      <c r="B2976" s="223" t="s">
        <v>3340</v>
      </c>
      <c r="C2976" s="220" t="s">
        <v>125</v>
      </c>
      <c r="D2976" s="221">
        <v>8.9600000000000009</v>
      </c>
    </row>
    <row r="2977" spans="1:4" ht="50.1" customHeight="1" x14ac:dyDescent="0.2">
      <c r="A2977" s="226">
        <v>98278</v>
      </c>
      <c r="B2977" s="223" t="s">
        <v>3341</v>
      </c>
      <c r="C2977" s="220" t="s">
        <v>125</v>
      </c>
      <c r="D2977" s="221">
        <v>12</v>
      </c>
    </row>
    <row r="2978" spans="1:4" ht="50.1" customHeight="1" x14ac:dyDescent="0.2">
      <c r="A2978" s="226">
        <v>98279</v>
      </c>
      <c r="B2978" s="223" t="s">
        <v>3342</v>
      </c>
      <c r="C2978" s="220" t="s">
        <v>125</v>
      </c>
      <c r="D2978" s="221">
        <v>20.27</v>
      </c>
    </row>
    <row r="2979" spans="1:4" ht="50.1" customHeight="1" x14ac:dyDescent="0.2">
      <c r="A2979" s="226">
        <v>98280</v>
      </c>
      <c r="B2979" s="223" t="s">
        <v>3343</v>
      </c>
      <c r="C2979" s="220" t="s">
        <v>125</v>
      </c>
      <c r="D2979" s="221">
        <v>5.28</v>
      </c>
    </row>
    <row r="2980" spans="1:4" ht="50.1" customHeight="1" x14ac:dyDescent="0.2">
      <c r="A2980" s="226">
        <v>98281</v>
      </c>
      <c r="B2980" s="223" t="s">
        <v>3344</v>
      </c>
      <c r="C2980" s="220" t="s">
        <v>125</v>
      </c>
      <c r="D2980" s="221">
        <v>5.66</v>
      </c>
    </row>
    <row r="2981" spans="1:4" ht="50.1" customHeight="1" x14ac:dyDescent="0.2">
      <c r="A2981" s="226">
        <v>98282</v>
      </c>
      <c r="B2981" s="223" t="s">
        <v>3345</v>
      </c>
      <c r="C2981" s="220" t="s">
        <v>125</v>
      </c>
      <c r="D2981" s="221">
        <v>6.09</v>
      </c>
    </row>
    <row r="2982" spans="1:4" ht="50.1" customHeight="1" x14ac:dyDescent="0.2">
      <c r="A2982" s="226">
        <v>98283</v>
      </c>
      <c r="B2982" s="223" t="s">
        <v>3346</v>
      </c>
      <c r="C2982" s="220" t="s">
        <v>125</v>
      </c>
      <c r="D2982" s="221">
        <v>6.44</v>
      </c>
    </row>
    <row r="2983" spans="1:4" ht="50.1" customHeight="1" x14ac:dyDescent="0.2">
      <c r="A2983" s="226">
        <v>98284</v>
      </c>
      <c r="B2983" s="223" t="s">
        <v>3347</v>
      </c>
      <c r="C2983" s="220" t="s">
        <v>125</v>
      </c>
      <c r="D2983" s="221">
        <v>6.92</v>
      </c>
    </row>
    <row r="2984" spans="1:4" ht="50.1" customHeight="1" x14ac:dyDescent="0.2">
      <c r="A2984" s="226">
        <v>98285</v>
      </c>
      <c r="B2984" s="223" t="s">
        <v>3348</v>
      </c>
      <c r="C2984" s="220" t="s">
        <v>125</v>
      </c>
      <c r="D2984" s="221">
        <v>7.21</v>
      </c>
    </row>
    <row r="2985" spans="1:4" ht="50.1" customHeight="1" x14ac:dyDescent="0.2">
      <c r="A2985" s="226">
        <v>98286</v>
      </c>
      <c r="B2985" s="223" t="s">
        <v>3349</v>
      </c>
      <c r="C2985" s="220" t="s">
        <v>125</v>
      </c>
      <c r="D2985" s="221">
        <v>9.82</v>
      </c>
    </row>
    <row r="2986" spans="1:4" ht="50.1" customHeight="1" x14ac:dyDescent="0.2">
      <c r="A2986" s="226">
        <v>98287</v>
      </c>
      <c r="B2986" s="223" t="s">
        <v>3350</v>
      </c>
      <c r="C2986" s="220" t="s">
        <v>125</v>
      </c>
      <c r="D2986" s="221">
        <v>0.87</v>
      </c>
    </row>
    <row r="2987" spans="1:4" ht="50.1" customHeight="1" x14ac:dyDescent="0.2">
      <c r="A2987" s="226">
        <v>98288</v>
      </c>
      <c r="B2987" s="223" t="s">
        <v>3351</v>
      </c>
      <c r="C2987" s="220" t="s">
        <v>125</v>
      </c>
      <c r="D2987" s="221">
        <v>1.25</v>
      </c>
    </row>
    <row r="2988" spans="1:4" ht="50.1" customHeight="1" x14ac:dyDescent="0.2">
      <c r="A2988" s="226">
        <v>98289</v>
      </c>
      <c r="B2988" s="223" t="s">
        <v>3352</v>
      </c>
      <c r="C2988" s="220" t="s">
        <v>125</v>
      </c>
      <c r="D2988" s="221">
        <v>1.68</v>
      </c>
    </row>
    <row r="2989" spans="1:4" ht="50.1" customHeight="1" x14ac:dyDescent="0.2">
      <c r="A2989" s="226">
        <v>98290</v>
      </c>
      <c r="B2989" s="223" t="s">
        <v>3353</v>
      </c>
      <c r="C2989" s="220" t="s">
        <v>125</v>
      </c>
      <c r="D2989" s="221">
        <v>2.0299999999999998</v>
      </c>
    </row>
    <row r="2990" spans="1:4" ht="50.1" customHeight="1" x14ac:dyDescent="0.2">
      <c r="A2990" s="226">
        <v>98291</v>
      </c>
      <c r="B2990" s="223" t="s">
        <v>3354</v>
      </c>
      <c r="C2990" s="220" t="s">
        <v>125</v>
      </c>
      <c r="D2990" s="221">
        <v>2.5299999999999998</v>
      </c>
    </row>
    <row r="2991" spans="1:4" ht="50.1" customHeight="1" x14ac:dyDescent="0.2">
      <c r="A2991" s="226">
        <v>98292</v>
      </c>
      <c r="B2991" s="223" t="s">
        <v>3355</v>
      </c>
      <c r="C2991" s="220" t="s">
        <v>125</v>
      </c>
      <c r="D2991" s="221">
        <v>2.8</v>
      </c>
    </row>
    <row r="2992" spans="1:4" ht="50.1" customHeight="1" x14ac:dyDescent="0.2">
      <c r="A2992" s="226">
        <v>98293</v>
      </c>
      <c r="B2992" s="223" t="s">
        <v>3356</v>
      </c>
      <c r="C2992" s="220" t="s">
        <v>125</v>
      </c>
      <c r="D2992" s="221">
        <v>5.42</v>
      </c>
    </row>
    <row r="2993" spans="1:4" ht="50.1" customHeight="1" x14ac:dyDescent="0.2">
      <c r="A2993" s="226">
        <v>98400</v>
      </c>
      <c r="B2993" s="223" t="s">
        <v>3357</v>
      </c>
      <c r="C2993" s="220" t="s">
        <v>125</v>
      </c>
      <c r="D2993" s="221">
        <v>8.2100000000000009</v>
      </c>
    </row>
    <row r="2994" spans="1:4" ht="50.1" customHeight="1" x14ac:dyDescent="0.2">
      <c r="A2994" s="226">
        <v>98401</v>
      </c>
      <c r="B2994" s="223" t="s">
        <v>3358</v>
      </c>
      <c r="C2994" s="220" t="s">
        <v>125</v>
      </c>
      <c r="D2994" s="221">
        <v>12.33</v>
      </c>
    </row>
    <row r="2995" spans="1:4" ht="50.1" customHeight="1" x14ac:dyDescent="0.2">
      <c r="A2995" s="226">
        <v>98402</v>
      </c>
      <c r="B2995" s="223" t="s">
        <v>3359</v>
      </c>
      <c r="C2995" s="220" t="s">
        <v>125</v>
      </c>
      <c r="D2995" s="221">
        <v>15.77</v>
      </c>
    </row>
    <row r="2996" spans="1:4" ht="50.1" customHeight="1" x14ac:dyDescent="0.2">
      <c r="A2996" s="226">
        <v>98397</v>
      </c>
      <c r="B2996" s="223" t="s">
        <v>3360</v>
      </c>
      <c r="C2996" s="220" t="s">
        <v>433</v>
      </c>
      <c r="D2996" s="221">
        <v>7.04</v>
      </c>
    </row>
    <row r="2997" spans="1:4" ht="50.1" customHeight="1" x14ac:dyDescent="0.2">
      <c r="A2997" s="226" t="s">
        <v>3361</v>
      </c>
      <c r="B2997" s="223" t="s">
        <v>3362</v>
      </c>
      <c r="C2997" s="220" t="s">
        <v>206</v>
      </c>
      <c r="D2997" s="221">
        <v>4704.92</v>
      </c>
    </row>
    <row r="2998" spans="1:4" ht="50.1" customHeight="1" x14ac:dyDescent="0.2">
      <c r="A2998" s="226">
        <v>85120</v>
      </c>
      <c r="B2998" s="223" t="s">
        <v>3363</v>
      </c>
      <c r="C2998" s="220" t="s">
        <v>206</v>
      </c>
      <c r="D2998" s="221">
        <v>110.57</v>
      </c>
    </row>
    <row r="2999" spans="1:4" ht="50.1" customHeight="1" x14ac:dyDescent="0.2">
      <c r="A2999" s="226">
        <v>83486</v>
      </c>
      <c r="B2999" s="223" t="s">
        <v>3364</v>
      </c>
      <c r="C2999" s="220" t="s">
        <v>206</v>
      </c>
      <c r="D2999" s="221">
        <v>1082.49</v>
      </c>
    </row>
    <row r="3000" spans="1:4" ht="50.1" customHeight="1" x14ac:dyDescent="0.2">
      <c r="A3000" s="226">
        <v>83643</v>
      </c>
      <c r="B3000" s="223" t="s">
        <v>3365</v>
      </c>
      <c r="C3000" s="220" t="s">
        <v>206</v>
      </c>
      <c r="D3000" s="221">
        <v>3252.03</v>
      </c>
    </row>
    <row r="3001" spans="1:4" ht="50.1" customHeight="1" x14ac:dyDescent="0.2">
      <c r="A3001" s="226">
        <v>83644</v>
      </c>
      <c r="B3001" s="223" t="s">
        <v>3366</v>
      </c>
      <c r="C3001" s="220" t="s">
        <v>206</v>
      </c>
      <c r="D3001" s="221">
        <v>4721.8599999999997</v>
      </c>
    </row>
    <row r="3002" spans="1:4" ht="50.1" customHeight="1" x14ac:dyDescent="0.2">
      <c r="A3002" s="226">
        <v>83645</v>
      </c>
      <c r="B3002" s="223" t="s">
        <v>3367</v>
      </c>
      <c r="C3002" s="220" t="s">
        <v>206</v>
      </c>
      <c r="D3002" s="221">
        <v>1528.5</v>
      </c>
    </row>
    <row r="3003" spans="1:4" ht="50.1" customHeight="1" x14ac:dyDescent="0.2">
      <c r="A3003" s="226">
        <v>83646</v>
      </c>
      <c r="B3003" s="223" t="s">
        <v>3368</v>
      </c>
      <c r="C3003" s="220" t="s">
        <v>206</v>
      </c>
      <c r="D3003" s="221">
        <v>1767.75</v>
      </c>
    </row>
    <row r="3004" spans="1:4" ht="50.1" customHeight="1" x14ac:dyDescent="0.2">
      <c r="A3004" s="226">
        <v>83647</v>
      </c>
      <c r="B3004" s="223" t="s">
        <v>3369</v>
      </c>
      <c r="C3004" s="220" t="s">
        <v>206</v>
      </c>
      <c r="D3004" s="221">
        <v>1170.45</v>
      </c>
    </row>
    <row r="3005" spans="1:4" ht="50.1" customHeight="1" x14ac:dyDescent="0.2">
      <c r="A3005" s="226">
        <v>83648</v>
      </c>
      <c r="B3005" s="223" t="s">
        <v>3370</v>
      </c>
      <c r="C3005" s="220" t="s">
        <v>206</v>
      </c>
      <c r="D3005" s="221">
        <v>765.95</v>
      </c>
    </row>
    <row r="3006" spans="1:4" ht="50.1" customHeight="1" x14ac:dyDescent="0.2">
      <c r="A3006" s="226">
        <v>83649</v>
      </c>
      <c r="B3006" s="223" t="s">
        <v>3371</v>
      </c>
      <c r="C3006" s="220" t="s">
        <v>206</v>
      </c>
      <c r="D3006" s="221">
        <v>4665.53</v>
      </c>
    </row>
    <row r="3007" spans="1:4" ht="50.1" customHeight="1" x14ac:dyDescent="0.2">
      <c r="A3007" s="226">
        <v>83650</v>
      </c>
      <c r="B3007" s="223" t="s">
        <v>3372</v>
      </c>
      <c r="C3007" s="220" t="s">
        <v>206</v>
      </c>
      <c r="D3007" s="221">
        <v>3949.43</v>
      </c>
    </row>
    <row r="3008" spans="1:4" ht="50.1" customHeight="1" x14ac:dyDescent="0.2">
      <c r="A3008" s="226">
        <v>98294</v>
      </c>
      <c r="B3008" s="223" t="s">
        <v>3373</v>
      </c>
      <c r="C3008" s="220" t="s">
        <v>125</v>
      </c>
      <c r="D3008" s="221">
        <v>1.74</v>
      </c>
    </row>
    <row r="3009" spans="1:4" ht="50.1" customHeight="1" x14ac:dyDescent="0.2">
      <c r="A3009" s="226">
        <v>98295</v>
      </c>
      <c r="B3009" s="223" t="s">
        <v>3374</v>
      </c>
      <c r="C3009" s="220" t="s">
        <v>125</v>
      </c>
      <c r="D3009" s="221">
        <v>1.24</v>
      </c>
    </row>
    <row r="3010" spans="1:4" ht="50.1" customHeight="1" x14ac:dyDescent="0.2">
      <c r="A3010" s="226">
        <v>98296</v>
      </c>
      <c r="B3010" s="223" t="s">
        <v>3375</v>
      </c>
      <c r="C3010" s="220" t="s">
        <v>125</v>
      </c>
      <c r="D3010" s="221">
        <v>2.7</v>
      </c>
    </row>
    <row r="3011" spans="1:4" ht="50.1" customHeight="1" x14ac:dyDescent="0.2">
      <c r="A3011" s="226">
        <v>98297</v>
      </c>
      <c r="B3011" s="223" t="s">
        <v>3376</v>
      </c>
      <c r="C3011" s="220" t="s">
        <v>125</v>
      </c>
      <c r="D3011" s="221">
        <v>1.9</v>
      </c>
    </row>
    <row r="3012" spans="1:4" ht="50.1" customHeight="1" x14ac:dyDescent="0.2">
      <c r="A3012" s="226">
        <v>98301</v>
      </c>
      <c r="B3012" s="223" t="s">
        <v>3377</v>
      </c>
      <c r="C3012" s="220" t="s">
        <v>206</v>
      </c>
      <c r="D3012" s="221">
        <v>398.68</v>
      </c>
    </row>
    <row r="3013" spans="1:4" ht="50.1" customHeight="1" x14ac:dyDescent="0.2">
      <c r="A3013" s="226">
        <v>98302</v>
      </c>
      <c r="B3013" s="223" t="s">
        <v>3378</v>
      </c>
      <c r="C3013" s="220" t="s">
        <v>206</v>
      </c>
      <c r="D3013" s="221">
        <v>531.29999999999995</v>
      </c>
    </row>
    <row r="3014" spans="1:4" ht="50.1" customHeight="1" x14ac:dyDescent="0.2">
      <c r="A3014" s="226">
        <v>98304</v>
      </c>
      <c r="B3014" s="223" t="s">
        <v>3379</v>
      </c>
      <c r="C3014" s="220" t="s">
        <v>206</v>
      </c>
      <c r="D3014" s="221">
        <v>857.15</v>
      </c>
    </row>
    <row r="3015" spans="1:4" ht="50.1" customHeight="1" x14ac:dyDescent="0.2">
      <c r="A3015" s="226">
        <v>98307</v>
      </c>
      <c r="B3015" s="223" t="s">
        <v>3380</v>
      </c>
      <c r="C3015" s="220" t="s">
        <v>206</v>
      </c>
      <c r="D3015" s="221">
        <v>28.71</v>
      </c>
    </row>
    <row r="3016" spans="1:4" ht="50.1" customHeight="1" x14ac:dyDescent="0.2">
      <c r="A3016" s="226">
        <v>98308</v>
      </c>
      <c r="B3016" s="223" t="s">
        <v>3381</v>
      </c>
      <c r="C3016" s="220" t="s">
        <v>206</v>
      </c>
      <c r="D3016" s="221">
        <v>19.440000000000001</v>
      </c>
    </row>
    <row r="3017" spans="1:4" ht="50.1" customHeight="1" x14ac:dyDescent="0.2">
      <c r="A3017" s="226">
        <v>98593</v>
      </c>
      <c r="B3017" s="223" t="s">
        <v>3382</v>
      </c>
      <c r="C3017" s="220" t="s">
        <v>206</v>
      </c>
      <c r="D3017" s="221">
        <v>698.76</v>
      </c>
    </row>
    <row r="3018" spans="1:4" ht="50.1" customHeight="1" x14ac:dyDescent="0.2">
      <c r="A3018" s="226">
        <v>89355</v>
      </c>
      <c r="B3018" s="223" t="s">
        <v>3383</v>
      </c>
      <c r="C3018" s="220" t="s">
        <v>125</v>
      </c>
      <c r="D3018" s="221">
        <v>11.71</v>
      </c>
    </row>
    <row r="3019" spans="1:4" ht="50.1" customHeight="1" x14ac:dyDescent="0.2">
      <c r="A3019" s="226">
        <v>89356</v>
      </c>
      <c r="B3019" s="223" t="s">
        <v>3384</v>
      </c>
      <c r="C3019" s="220" t="s">
        <v>125</v>
      </c>
      <c r="D3019" s="221">
        <v>13.91</v>
      </c>
    </row>
    <row r="3020" spans="1:4" ht="50.1" customHeight="1" x14ac:dyDescent="0.2">
      <c r="A3020" s="226">
        <v>89357</v>
      </c>
      <c r="B3020" s="223" t="s">
        <v>3385</v>
      </c>
      <c r="C3020" s="220" t="s">
        <v>125</v>
      </c>
      <c r="D3020" s="221">
        <v>19.25</v>
      </c>
    </row>
    <row r="3021" spans="1:4" ht="50.1" customHeight="1" x14ac:dyDescent="0.2">
      <c r="A3021" s="226">
        <v>89401</v>
      </c>
      <c r="B3021" s="223" t="s">
        <v>3386</v>
      </c>
      <c r="C3021" s="220" t="s">
        <v>125</v>
      </c>
      <c r="D3021" s="221">
        <v>5.0199999999999996</v>
      </c>
    </row>
    <row r="3022" spans="1:4" ht="50.1" customHeight="1" x14ac:dyDescent="0.2">
      <c r="A3022" s="226">
        <v>89402</v>
      </c>
      <c r="B3022" s="223" t="s">
        <v>3387</v>
      </c>
      <c r="C3022" s="220" t="s">
        <v>125</v>
      </c>
      <c r="D3022" s="221">
        <v>6.2</v>
      </c>
    </row>
    <row r="3023" spans="1:4" ht="50.1" customHeight="1" x14ac:dyDescent="0.2">
      <c r="A3023" s="226">
        <v>89403</v>
      </c>
      <c r="B3023" s="223" t="s">
        <v>3388</v>
      </c>
      <c r="C3023" s="220" t="s">
        <v>125</v>
      </c>
      <c r="D3023" s="221">
        <v>10.039999999999999</v>
      </c>
    </row>
    <row r="3024" spans="1:4" ht="50.1" customHeight="1" x14ac:dyDescent="0.2">
      <c r="A3024" s="226">
        <v>89446</v>
      </c>
      <c r="B3024" s="223" t="s">
        <v>3389</v>
      </c>
      <c r="C3024" s="220" t="s">
        <v>125</v>
      </c>
      <c r="D3024" s="221">
        <v>3.26</v>
      </c>
    </row>
    <row r="3025" spans="1:4" ht="50.1" customHeight="1" x14ac:dyDescent="0.2">
      <c r="A3025" s="226">
        <v>89447</v>
      </c>
      <c r="B3025" s="223" t="s">
        <v>3390</v>
      </c>
      <c r="C3025" s="220" t="s">
        <v>125</v>
      </c>
      <c r="D3025" s="221">
        <v>6.59</v>
      </c>
    </row>
    <row r="3026" spans="1:4" ht="50.1" customHeight="1" x14ac:dyDescent="0.2">
      <c r="A3026" s="226">
        <v>89448</v>
      </c>
      <c r="B3026" s="223" t="s">
        <v>3391</v>
      </c>
      <c r="C3026" s="220" t="s">
        <v>125</v>
      </c>
      <c r="D3026" s="221">
        <v>9.49</v>
      </c>
    </row>
    <row r="3027" spans="1:4" ht="50.1" customHeight="1" x14ac:dyDescent="0.2">
      <c r="A3027" s="226">
        <v>89449</v>
      </c>
      <c r="B3027" s="223" t="s">
        <v>3392</v>
      </c>
      <c r="C3027" s="220" t="s">
        <v>125</v>
      </c>
      <c r="D3027" s="221">
        <v>11.73</v>
      </c>
    </row>
    <row r="3028" spans="1:4" ht="50.1" customHeight="1" x14ac:dyDescent="0.2">
      <c r="A3028" s="226">
        <v>89450</v>
      </c>
      <c r="B3028" s="223" t="s">
        <v>3393</v>
      </c>
      <c r="C3028" s="220" t="s">
        <v>125</v>
      </c>
      <c r="D3028" s="221">
        <v>17.95</v>
      </c>
    </row>
    <row r="3029" spans="1:4" ht="50.1" customHeight="1" x14ac:dyDescent="0.2">
      <c r="A3029" s="226">
        <v>89451</v>
      </c>
      <c r="B3029" s="223" t="s">
        <v>3394</v>
      </c>
      <c r="C3029" s="220" t="s">
        <v>125</v>
      </c>
      <c r="D3029" s="221">
        <v>25.02</v>
      </c>
    </row>
    <row r="3030" spans="1:4" ht="50.1" customHeight="1" x14ac:dyDescent="0.2">
      <c r="A3030" s="226">
        <v>89452</v>
      </c>
      <c r="B3030" s="223" t="s">
        <v>3395</v>
      </c>
      <c r="C3030" s="220" t="s">
        <v>125</v>
      </c>
      <c r="D3030" s="221">
        <v>31.37</v>
      </c>
    </row>
    <row r="3031" spans="1:4" ht="50.1" customHeight="1" x14ac:dyDescent="0.2">
      <c r="A3031" s="226">
        <v>89508</v>
      </c>
      <c r="B3031" s="223" t="s">
        <v>3396</v>
      </c>
      <c r="C3031" s="220" t="s">
        <v>125</v>
      </c>
      <c r="D3031" s="221">
        <v>11.01</v>
      </c>
    </row>
    <row r="3032" spans="1:4" ht="50.1" customHeight="1" x14ac:dyDescent="0.2">
      <c r="A3032" s="226">
        <v>89509</v>
      </c>
      <c r="B3032" s="223" t="s">
        <v>3397</v>
      </c>
      <c r="C3032" s="220" t="s">
        <v>125</v>
      </c>
      <c r="D3032" s="221">
        <v>15.42</v>
      </c>
    </row>
    <row r="3033" spans="1:4" ht="50.1" customHeight="1" x14ac:dyDescent="0.2">
      <c r="A3033" s="226">
        <v>89511</v>
      </c>
      <c r="B3033" s="223" t="s">
        <v>3398</v>
      </c>
      <c r="C3033" s="220" t="s">
        <v>125</v>
      </c>
      <c r="D3033" s="221">
        <v>22.56</v>
      </c>
    </row>
    <row r="3034" spans="1:4" ht="50.1" customHeight="1" x14ac:dyDescent="0.2">
      <c r="A3034" s="226">
        <v>89512</v>
      </c>
      <c r="B3034" s="223" t="s">
        <v>3399</v>
      </c>
      <c r="C3034" s="220" t="s">
        <v>125</v>
      </c>
      <c r="D3034" s="221">
        <v>34.11</v>
      </c>
    </row>
    <row r="3035" spans="1:4" ht="50.1" customHeight="1" x14ac:dyDescent="0.2">
      <c r="A3035" s="226">
        <v>89576</v>
      </c>
      <c r="B3035" s="223" t="s">
        <v>3400</v>
      </c>
      <c r="C3035" s="220" t="s">
        <v>125</v>
      </c>
      <c r="D3035" s="221">
        <v>12.66</v>
      </c>
    </row>
    <row r="3036" spans="1:4" ht="50.1" customHeight="1" x14ac:dyDescent="0.2">
      <c r="A3036" s="226">
        <v>89578</v>
      </c>
      <c r="B3036" s="223" t="s">
        <v>3401</v>
      </c>
      <c r="C3036" s="220" t="s">
        <v>125</v>
      </c>
      <c r="D3036" s="221">
        <v>20.69</v>
      </c>
    </row>
    <row r="3037" spans="1:4" ht="50.1" customHeight="1" x14ac:dyDescent="0.2">
      <c r="A3037" s="226">
        <v>89580</v>
      </c>
      <c r="B3037" s="223" t="s">
        <v>3402</v>
      </c>
      <c r="C3037" s="220" t="s">
        <v>125</v>
      </c>
      <c r="D3037" s="221">
        <v>41.19</v>
      </c>
    </row>
    <row r="3038" spans="1:4" ht="50.1" customHeight="1" x14ac:dyDescent="0.2">
      <c r="A3038" s="226">
        <v>89633</v>
      </c>
      <c r="B3038" s="223" t="s">
        <v>3403</v>
      </c>
      <c r="C3038" s="220" t="s">
        <v>125</v>
      </c>
      <c r="D3038" s="221">
        <v>15.52</v>
      </c>
    </row>
    <row r="3039" spans="1:4" ht="50.1" customHeight="1" x14ac:dyDescent="0.2">
      <c r="A3039" s="226">
        <v>89634</v>
      </c>
      <c r="B3039" s="223" t="s">
        <v>3404</v>
      </c>
      <c r="C3039" s="220" t="s">
        <v>125</v>
      </c>
      <c r="D3039" s="221">
        <v>23.49</v>
      </c>
    </row>
    <row r="3040" spans="1:4" ht="50.1" customHeight="1" x14ac:dyDescent="0.2">
      <c r="A3040" s="226">
        <v>89635</v>
      </c>
      <c r="B3040" s="223" t="s">
        <v>3405</v>
      </c>
      <c r="C3040" s="220" t="s">
        <v>125</v>
      </c>
      <c r="D3040" s="221">
        <v>33.42</v>
      </c>
    </row>
    <row r="3041" spans="1:4" ht="50.1" customHeight="1" x14ac:dyDescent="0.2">
      <c r="A3041" s="226">
        <v>89636</v>
      </c>
      <c r="B3041" s="223" t="s">
        <v>3406</v>
      </c>
      <c r="C3041" s="220" t="s">
        <v>125</v>
      </c>
      <c r="D3041" s="221">
        <v>40.67</v>
      </c>
    </row>
    <row r="3042" spans="1:4" ht="50.1" customHeight="1" x14ac:dyDescent="0.2">
      <c r="A3042" s="226">
        <v>89711</v>
      </c>
      <c r="B3042" s="223" t="s">
        <v>3407</v>
      </c>
      <c r="C3042" s="220" t="s">
        <v>125</v>
      </c>
      <c r="D3042" s="221">
        <v>12.41</v>
      </c>
    </row>
    <row r="3043" spans="1:4" ht="50.1" customHeight="1" x14ac:dyDescent="0.2">
      <c r="A3043" s="226">
        <v>89712</v>
      </c>
      <c r="B3043" s="223" t="s">
        <v>3408</v>
      </c>
      <c r="C3043" s="220" t="s">
        <v>125</v>
      </c>
      <c r="D3043" s="221">
        <v>18.149999999999999</v>
      </c>
    </row>
    <row r="3044" spans="1:4" ht="50.1" customHeight="1" x14ac:dyDescent="0.2">
      <c r="A3044" s="226">
        <v>89713</v>
      </c>
      <c r="B3044" s="223" t="s">
        <v>3409</v>
      </c>
      <c r="C3044" s="220" t="s">
        <v>125</v>
      </c>
      <c r="D3044" s="221">
        <v>26.82</v>
      </c>
    </row>
    <row r="3045" spans="1:4" ht="50.1" customHeight="1" x14ac:dyDescent="0.2">
      <c r="A3045" s="226">
        <v>89714</v>
      </c>
      <c r="B3045" s="223" t="s">
        <v>3410</v>
      </c>
      <c r="C3045" s="220" t="s">
        <v>125</v>
      </c>
      <c r="D3045" s="221">
        <v>34.380000000000003</v>
      </c>
    </row>
    <row r="3046" spans="1:4" ht="50.1" customHeight="1" x14ac:dyDescent="0.2">
      <c r="A3046" s="226">
        <v>89716</v>
      </c>
      <c r="B3046" s="223" t="s">
        <v>3411</v>
      </c>
      <c r="C3046" s="220" t="s">
        <v>125</v>
      </c>
      <c r="D3046" s="221">
        <v>16.48</v>
      </c>
    </row>
    <row r="3047" spans="1:4" ht="50.1" customHeight="1" x14ac:dyDescent="0.2">
      <c r="A3047" s="226">
        <v>89717</v>
      </c>
      <c r="B3047" s="223" t="s">
        <v>3412</v>
      </c>
      <c r="C3047" s="220" t="s">
        <v>125</v>
      </c>
      <c r="D3047" s="221">
        <v>25.16</v>
      </c>
    </row>
    <row r="3048" spans="1:4" ht="50.1" customHeight="1" x14ac:dyDescent="0.2">
      <c r="A3048" s="226">
        <v>89770</v>
      </c>
      <c r="B3048" s="223" t="s">
        <v>3413</v>
      </c>
      <c r="C3048" s="220" t="s">
        <v>125</v>
      </c>
      <c r="D3048" s="221">
        <v>27.31</v>
      </c>
    </row>
    <row r="3049" spans="1:4" ht="50.1" customHeight="1" x14ac:dyDescent="0.2">
      <c r="A3049" s="226">
        <v>89771</v>
      </c>
      <c r="B3049" s="223" t="s">
        <v>3414</v>
      </c>
      <c r="C3049" s="220" t="s">
        <v>125</v>
      </c>
      <c r="D3049" s="221">
        <v>37.31</v>
      </c>
    </row>
    <row r="3050" spans="1:4" ht="50.1" customHeight="1" x14ac:dyDescent="0.2">
      <c r="A3050" s="226">
        <v>89773</v>
      </c>
      <c r="B3050" s="223" t="s">
        <v>3415</v>
      </c>
      <c r="C3050" s="220" t="s">
        <v>125</v>
      </c>
      <c r="D3050" s="221">
        <v>86.86</v>
      </c>
    </row>
    <row r="3051" spans="1:4" ht="50.1" customHeight="1" x14ac:dyDescent="0.2">
      <c r="A3051" s="226">
        <v>89775</v>
      </c>
      <c r="B3051" s="223" t="s">
        <v>3416</v>
      </c>
      <c r="C3051" s="220" t="s">
        <v>125</v>
      </c>
      <c r="D3051" s="221">
        <v>137.18</v>
      </c>
    </row>
    <row r="3052" spans="1:4" ht="50.1" customHeight="1" x14ac:dyDescent="0.2">
      <c r="A3052" s="226">
        <v>89798</v>
      </c>
      <c r="B3052" s="223" t="s">
        <v>3417</v>
      </c>
      <c r="C3052" s="220" t="s">
        <v>125</v>
      </c>
      <c r="D3052" s="221">
        <v>7.56</v>
      </c>
    </row>
    <row r="3053" spans="1:4" ht="50.1" customHeight="1" x14ac:dyDescent="0.2">
      <c r="A3053" s="226">
        <v>89799</v>
      </c>
      <c r="B3053" s="223" t="s">
        <v>3418</v>
      </c>
      <c r="C3053" s="220" t="s">
        <v>125</v>
      </c>
      <c r="D3053" s="221">
        <v>11.81</v>
      </c>
    </row>
    <row r="3054" spans="1:4" ht="50.1" customHeight="1" x14ac:dyDescent="0.2">
      <c r="A3054" s="226">
        <v>89800</v>
      </c>
      <c r="B3054" s="223" t="s">
        <v>3419</v>
      </c>
      <c r="C3054" s="220" t="s">
        <v>125</v>
      </c>
      <c r="D3054" s="221">
        <v>14.74</v>
      </c>
    </row>
    <row r="3055" spans="1:4" ht="50.1" customHeight="1" x14ac:dyDescent="0.2">
      <c r="A3055" s="226">
        <v>89848</v>
      </c>
      <c r="B3055" s="223" t="s">
        <v>3420</v>
      </c>
      <c r="C3055" s="220" t="s">
        <v>125</v>
      </c>
      <c r="D3055" s="221">
        <v>18.239999999999998</v>
      </c>
    </row>
    <row r="3056" spans="1:4" ht="50.1" customHeight="1" x14ac:dyDescent="0.2">
      <c r="A3056" s="226">
        <v>89849</v>
      </c>
      <c r="B3056" s="223" t="s">
        <v>3421</v>
      </c>
      <c r="C3056" s="220" t="s">
        <v>125</v>
      </c>
      <c r="D3056" s="221">
        <v>33.799999999999997</v>
      </c>
    </row>
    <row r="3057" spans="1:4" ht="50.1" customHeight="1" x14ac:dyDescent="0.2">
      <c r="A3057" s="226">
        <v>89865</v>
      </c>
      <c r="B3057" s="223" t="s">
        <v>3422</v>
      </c>
      <c r="C3057" s="220" t="s">
        <v>125</v>
      </c>
      <c r="D3057" s="221">
        <v>8.48</v>
      </c>
    </row>
    <row r="3058" spans="1:4" ht="50.1" customHeight="1" x14ac:dyDescent="0.2">
      <c r="A3058" s="226">
        <v>91784</v>
      </c>
      <c r="B3058" s="223" t="s">
        <v>3423</v>
      </c>
      <c r="C3058" s="220" t="s">
        <v>125</v>
      </c>
      <c r="D3058" s="221">
        <v>27.41</v>
      </c>
    </row>
    <row r="3059" spans="1:4" ht="50.1" customHeight="1" x14ac:dyDescent="0.2">
      <c r="A3059" s="226">
        <v>91785</v>
      </c>
      <c r="B3059" s="223" t="s">
        <v>3424</v>
      </c>
      <c r="C3059" s="220" t="s">
        <v>125</v>
      </c>
      <c r="D3059" s="221">
        <v>27.19</v>
      </c>
    </row>
    <row r="3060" spans="1:4" ht="50.1" customHeight="1" x14ac:dyDescent="0.2">
      <c r="A3060" s="226">
        <v>91786</v>
      </c>
      <c r="B3060" s="223" t="s">
        <v>3425</v>
      </c>
      <c r="C3060" s="220" t="s">
        <v>125</v>
      </c>
      <c r="D3060" s="221">
        <v>17.55</v>
      </c>
    </row>
    <row r="3061" spans="1:4" ht="50.1" customHeight="1" x14ac:dyDescent="0.2">
      <c r="A3061" s="226">
        <v>91787</v>
      </c>
      <c r="B3061" s="223" t="s">
        <v>3426</v>
      </c>
      <c r="C3061" s="220" t="s">
        <v>125</v>
      </c>
      <c r="D3061" s="221">
        <v>18.649999999999999</v>
      </c>
    </row>
    <row r="3062" spans="1:4" ht="50.1" customHeight="1" x14ac:dyDescent="0.2">
      <c r="A3062" s="226">
        <v>91788</v>
      </c>
      <c r="B3062" s="223" t="s">
        <v>3427</v>
      </c>
      <c r="C3062" s="220" t="s">
        <v>125</v>
      </c>
      <c r="D3062" s="221">
        <v>24.77</v>
      </c>
    </row>
    <row r="3063" spans="1:4" ht="50.1" customHeight="1" x14ac:dyDescent="0.2">
      <c r="A3063" s="226">
        <v>91789</v>
      </c>
      <c r="B3063" s="223" t="s">
        <v>3428</v>
      </c>
      <c r="C3063" s="220" t="s">
        <v>125</v>
      </c>
      <c r="D3063" s="221">
        <v>26.24</v>
      </c>
    </row>
    <row r="3064" spans="1:4" ht="50.1" customHeight="1" x14ac:dyDescent="0.2">
      <c r="A3064" s="226">
        <v>91790</v>
      </c>
      <c r="B3064" s="223" t="s">
        <v>3429</v>
      </c>
      <c r="C3064" s="220" t="s">
        <v>125</v>
      </c>
      <c r="D3064" s="221">
        <v>37.130000000000003</v>
      </c>
    </row>
    <row r="3065" spans="1:4" ht="50.1" customHeight="1" x14ac:dyDescent="0.2">
      <c r="A3065" s="226">
        <v>91791</v>
      </c>
      <c r="B3065" s="223" t="s">
        <v>3430</v>
      </c>
      <c r="C3065" s="220" t="s">
        <v>125</v>
      </c>
      <c r="D3065" s="221">
        <v>45.03</v>
      </c>
    </row>
    <row r="3066" spans="1:4" ht="50.1" customHeight="1" x14ac:dyDescent="0.2">
      <c r="A3066" s="226">
        <v>91792</v>
      </c>
      <c r="B3066" s="223" t="s">
        <v>3431</v>
      </c>
      <c r="C3066" s="220" t="s">
        <v>125</v>
      </c>
      <c r="D3066" s="221">
        <v>35.840000000000003</v>
      </c>
    </row>
    <row r="3067" spans="1:4" ht="50.1" customHeight="1" x14ac:dyDescent="0.2">
      <c r="A3067" s="226">
        <v>91793</v>
      </c>
      <c r="B3067" s="223" t="s">
        <v>3432</v>
      </c>
      <c r="C3067" s="220" t="s">
        <v>125</v>
      </c>
      <c r="D3067" s="221">
        <v>54.13</v>
      </c>
    </row>
    <row r="3068" spans="1:4" ht="50.1" customHeight="1" x14ac:dyDescent="0.2">
      <c r="A3068" s="226">
        <v>91794</v>
      </c>
      <c r="B3068" s="223" t="s">
        <v>3433</v>
      </c>
      <c r="C3068" s="220" t="s">
        <v>125</v>
      </c>
      <c r="D3068" s="221">
        <v>24.42</v>
      </c>
    </row>
    <row r="3069" spans="1:4" ht="50.1" customHeight="1" x14ac:dyDescent="0.2">
      <c r="A3069" s="226">
        <v>91795</v>
      </c>
      <c r="B3069" s="223" t="s">
        <v>3434</v>
      </c>
      <c r="C3069" s="220" t="s">
        <v>125</v>
      </c>
      <c r="D3069" s="221">
        <v>41.95</v>
      </c>
    </row>
    <row r="3070" spans="1:4" ht="50.1" customHeight="1" x14ac:dyDescent="0.2">
      <c r="A3070" s="226">
        <v>91796</v>
      </c>
      <c r="B3070" s="223" t="s">
        <v>3435</v>
      </c>
      <c r="C3070" s="220" t="s">
        <v>125</v>
      </c>
      <c r="D3070" s="221">
        <v>42.82</v>
      </c>
    </row>
    <row r="3071" spans="1:4" ht="50.1" customHeight="1" x14ac:dyDescent="0.2">
      <c r="A3071" s="226">
        <v>92275</v>
      </c>
      <c r="B3071" s="223" t="s">
        <v>3436</v>
      </c>
      <c r="C3071" s="220" t="s">
        <v>125</v>
      </c>
      <c r="D3071" s="221">
        <v>27.42</v>
      </c>
    </row>
    <row r="3072" spans="1:4" ht="50.1" customHeight="1" x14ac:dyDescent="0.2">
      <c r="A3072" s="226">
        <v>92276</v>
      </c>
      <c r="B3072" s="223" t="s">
        <v>3437</v>
      </c>
      <c r="C3072" s="220" t="s">
        <v>125</v>
      </c>
      <c r="D3072" s="221">
        <v>34.700000000000003</v>
      </c>
    </row>
    <row r="3073" spans="1:4" ht="50.1" customHeight="1" x14ac:dyDescent="0.2">
      <c r="A3073" s="226">
        <v>92277</v>
      </c>
      <c r="B3073" s="223" t="s">
        <v>3438</v>
      </c>
      <c r="C3073" s="220" t="s">
        <v>125</v>
      </c>
      <c r="D3073" s="221">
        <v>49.96</v>
      </c>
    </row>
    <row r="3074" spans="1:4" ht="50.1" customHeight="1" x14ac:dyDescent="0.2">
      <c r="A3074" s="226">
        <v>92278</v>
      </c>
      <c r="B3074" s="223" t="s">
        <v>3439</v>
      </c>
      <c r="C3074" s="220" t="s">
        <v>125</v>
      </c>
      <c r="D3074" s="221">
        <v>67.069999999999993</v>
      </c>
    </row>
    <row r="3075" spans="1:4" ht="50.1" customHeight="1" x14ac:dyDescent="0.2">
      <c r="A3075" s="226">
        <v>92279</v>
      </c>
      <c r="B3075" s="223" t="s">
        <v>3440</v>
      </c>
      <c r="C3075" s="220" t="s">
        <v>125</v>
      </c>
      <c r="D3075" s="221">
        <v>96.79</v>
      </c>
    </row>
    <row r="3076" spans="1:4" ht="50.1" customHeight="1" x14ac:dyDescent="0.2">
      <c r="A3076" s="226">
        <v>92280</v>
      </c>
      <c r="B3076" s="223" t="s">
        <v>3441</v>
      </c>
      <c r="C3076" s="220" t="s">
        <v>125</v>
      </c>
      <c r="D3076" s="221">
        <v>135.74</v>
      </c>
    </row>
    <row r="3077" spans="1:4" ht="50.1" customHeight="1" x14ac:dyDescent="0.2">
      <c r="A3077" s="226">
        <v>92281</v>
      </c>
      <c r="B3077" s="223" t="s">
        <v>3442</v>
      </c>
      <c r="C3077" s="220" t="s">
        <v>125</v>
      </c>
      <c r="D3077" s="221">
        <v>83.59</v>
      </c>
    </row>
    <row r="3078" spans="1:4" ht="50.1" customHeight="1" x14ac:dyDescent="0.2">
      <c r="A3078" s="226">
        <v>92282</v>
      </c>
      <c r="B3078" s="223" t="s">
        <v>3443</v>
      </c>
      <c r="C3078" s="220" t="s">
        <v>125</v>
      </c>
      <c r="D3078" s="221">
        <v>93.14</v>
      </c>
    </row>
    <row r="3079" spans="1:4" ht="50.1" customHeight="1" x14ac:dyDescent="0.2">
      <c r="A3079" s="226">
        <v>92283</v>
      </c>
      <c r="B3079" s="223" t="s">
        <v>3444</v>
      </c>
      <c r="C3079" s="220" t="s">
        <v>125</v>
      </c>
      <c r="D3079" s="221">
        <v>123.83</v>
      </c>
    </row>
    <row r="3080" spans="1:4" ht="50.1" customHeight="1" x14ac:dyDescent="0.2">
      <c r="A3080" s="226">
        <v>92284</v>
      </c>
      <c r="B3080" s="223" t="s">
        <v>3445</v>
      </c>
      <c r="C3080" s="220" t="s">
        <v>125</v>
      </c>
      <c r="D3080" s="221">
        <v>151.32</v>
      </c>
    </row>
    <row r="3081" spans="1:4" ht="50.1" customHeight="1" x14ac:dyDescent="0.2">
      <c r="A3081" s="226">
        <v>92285</v>
      </c>
      <c r="B3081" s="223" t="s">
        <v>3446</v>
      </c>
      <c r="C3081" s="220" t="s">
        <v>125</v>
      </c>
      <c r="D3081" s="221">
        <v>197.45</v>
      </c>
    </row>
    <row r="3082" spans="1:4" ht="50.1" customHeight="1" x14ac:dyDescent="0.2">
      <c r="A3082" s="226">
        <v>92286</v>
      </c>
      <c r="B3082" s="223" t="s">
        <v>3447</v>
      </c>
      <c r="C3082" s="220" t="s">
        <v>125</v>
      </c>
      <c r="D3082" s="221">
        <v>237.82</v>
      </c>
    </row>
    <row r="3083" spans="1:4" ht="50.1" customHeight="1" x14ac:dyDescent="0.2">
      <c r="A3083" s="226">
        <v>92305</v>
      </c>
      <c r="B3083" s="223" t="s">
        <v>3448</v>
      </c>
      <c r="C3083" s="220" t="s">
        <v>125</v>
      </c>
      <c r="D3083" s="221">
        <v>18.84</v>
      </c>
    </row>
    <row r="3084" spans="1:4" ht="50.1" customHeight="1" x14ac:dyDescent="0.2">
      <c r="A3084" s="226">
        <v>92306</v>
      </c>
      <c r="B3084" s="223" t="s">
        <v>3449</v>
      </c>
      <c r="C3084" s="220" t="s">
        <v>125</v>
      </c>
      <c r="D3084" s="221">
        <v>30.31</v>
      </c>
    </row>
    <row r="3085" spans="1:4" ht="50.1" customHeight="1" x14ac:dyDescent="0.2">
      <c r="A3085" s="226">
        <v>92307</v>
      </c>
      <c r="B3085" s="223" t="s">
        <v>3450</v>
      </c>
      <c r="C3085" s="220" t="s">
        <v>125</v>
      </c>
      <c r="D3085" s="221">
        <v>37.79</v>
      </c>
    </row>
    <row r="3086" spans="1:4" ht="50.1" customHeight="1" x14ac:dyDescent="0.2">
      <c r="A3086" s="226">
        <v>92308</v>
      </c>
      <c r="B3086" s="223" t="s">
        <v>3451</v>
      </c>
      <c r="C3086" s="220" t="s">
        <v>125</v>
      </c>
      <c r="D3086" s="221">
        <v>32.17</v>
      </c>
    </row>
    <row r="3087" spans="1:4" ht="50.1" customHeight="1" x14ac:dyDescent="0.2">
      <c r="A3087" s="226">
        <v>92309</v>
      </c>
      <c r="B3087" s="223" t="s">
        <v>3452</v>
      </c>
      <c r="C3087" s="220" t="s">
        <v>125</v>
      </c>
      <c r="D3087" s="221">
        <v>87.92</v>
      </c>
    </row>
    <row r="3088" spans="1:4" ht="50.1" customHeight="1" x14ac:dyDescent="0.2">
      <c r="A3088" s="226">
        <v>92310</v>
      </c>
      <c r="B3088" s="223" t="s">
        <v>3453</v>
      </c>
      <c r="C3088" s="220" t="s">
        <v>125</v>
      </c>
      <c r="D3088" s="221">
        <v>97.71</v>
      </c>
    </row>
    <row r="3089" spans="1:4" ht="50.1" customHeight="1" x14ac:dyDescent="0.2">
      <c r="A3089" s="226">
        <v>92320</v>
      </c>
      <c r="B3089" s="223" t="s">
        <v>3454</v>
      </c>
      <c r="C3089" s="220" t="s">
        <v>125</v>
      </c>
      <c r="D3089" s="221">
        <v>25.17</v>
      </c>
    </row>
    <row r="3090" spans="1:4" ht="50.1" customHeight="1" x14ac:dyDescent="0.2">
      <c r="A3090" s="226">
        <v>92321</v>
      </c>
      <c r="B3090" s="223" t="s">
        <v>3455</v>
      </c>
      <c r="C3090" s="220" t="s">
        <v>125</v>
      </c>
      <c r="D3090" s="221">
        <v>41.18</v>
      </c>
    </row>
    <row r="3091" spans="1:4" ht="50.1" customHeight="1" x14ac:dyDescent="0.2">
      <c r="A3091" s="226">
        <v>92322</v>
      </c>
      <c r="B3091" s="223" t="s">
        <v>3456</v>
      </c>
      <c r="C3091" s="220" t="s">
        <v>125</v>
      </c>
      <c r="D3091" s="221">
        <v>52.62</v>
      </c>
    </row>
    <row r="3092" spans="1:4" ht="50.1" customHeight="1" x14ac:dyDescent="0.2">
      <c r="A3092" s="226">
        <v>92323</v>
      </c>
      <c r="B3092" s="223" t="s">
        <v>3457</v>
      </c>
      <c r="C3092" s="220" t="s">
        <v>125</v>
      </c>
      <c r="D3092" s="221">
        <v>36.97</v>
      </c>
    </row>
    <row r="3093" spans="1:4" ht="50.1" customHeight="1" x14ac:dyDescent="0.2">
      <c r="A3093" s="226">
        <v>92324</v>
      </c>
      <c r="B3093" s="223" t="s">
        <v>3458</v>
      </c>
      <c r="C3093" s="220" t="s">
        <v>125</v>
      </c>
      <c r="D3093" s="221">
        <v>97.28</v>
      </c>
    </row>
    <row r="3094" spans="1:4" ht="50.1" customHeight="1" x14ac:dyDescent="0.2">
      <c r="A3094" s="226">
        <v>92325</v>
      </c>
      <c r="B3094" s="223" t="s">
        <v>3459</v>
      </c>
      <c r="C3094" s="220" t="s">
        <v>125</v>
      </c>
      <c r="D3094" s="221">
        <v>110.99</v>
      </c>
    </row>
    <row r="3095" spans="1:4" ht="50.1" customHeight="1" x14ac:dyDescent="0.2">
      <c r="A3095" s="226">
        <v>92335</v>
      </c>
      <c r="B3095" s="223" t="s">
        <v>3460</v>
      </c>
      <c r="C3095" s="220" t="s">
        <v>125</v>
      </c>
      <c r="D3095" s="221">
        <v>49.26</v>
      </c>
    </row>
    <row r="3096" spans="1:4" ht="50.1" customHeight="1" x14ac:dyDescent="0.2">
      <c r="A3096" s="226">
        <v>92336</v>
      </c>
      <c r="B3096" s="223" t="s">
        <v>3461</v>
      </c>
      <c r="C3096" s="220" t="s">
        <v>125</v>
      </c>
      <c r="D3096" s="221">
        <v>60.45</v>
      </c>
    </row>
    <row r="3097" spans="1:4" ht="50.1" customHeight="1" x14ac:dyDescent="0.2">
      <c r="A3097" s="226">
        <v>92337</v>
      </c>
      <c r="B3097" s="223" t="s">
        <v>3462</v>
      </c>
      <c r="C3097" s="220" t="s">
        <v>125</v>
      </c>
      <c r="D3097" s="221">
        <v>79.400000000000006</v>
      </c>
    </row>
    <row r="3098" spans="1:4" ht="50.1" customHeight="1" x14ac:dyDescent="0.2">
      <c r="A3098" s="226">
        <v>92338</v>
      </c>
      <c r="B3098" s="223" t="s">
        <v>3463</v>
      </c>
      <c r="C3098" s="220" t="s">
        <v>125</v>
      </c>
      <c r="D3098" s="221">
        <v>69.16</v>
      </c>
    </row>
    <row r="3099" spans="1:4" ht="50.1" customHeight="1" x14ac:dyDescent="0.2">
      <c r="A3099" s="226">
        <v>92339</v>
      </c>
      <c r="B3099" s="223" t="s">
        <v>3464</v>
      </c>
      <c r="C3099" s="220" t="s">
        <v>125</v>
      </c>
      <c r="D3099" s="221">
        <v>102.43</v>
      </c>
    </row>
    <row r="3100" spans="1:4" ht="50.1" customHeight="1" x14ac:dyDescent="0.2">
      <c r="A3100" s="226">
        <v>92341</v>
      </c>
      <c r="B3100" s="223" t="s">
        <v>3465</v>
      </c>
      <c r="C3100" s="220" t="s">
        <v>125</v>
      </c>
      <c r="D3100" s="221">
        <v>55.59</v>
      </c>
    </row>
    <row r="3101" spans="1:4" ht="50.1" customHeight="1" x14ac:dyDescent="0.2">
      <c r="A3101" s="226">
        <v>92342</v>
      </c>
      <c r="B3101" s="223" t="s">
        <v>3466</v>
      </c>
      <c r="C3101" s="220" t="s">
        <v>125</v>
      </c>
      <c r="D3101" s="221">
        <v>66.81</v>
      </c>
    </row>
    <row r="3102" spans="1:4" ht="50.1" customHeight="1" x14ac:dyDescent="0.2">
      <c r="A3102" s="226">
        <v>92343</v>
      </c>
      <c r="B3102" s="223" t="s">
        <v>3467</v>
      </c>
      <c r="C3102" s="220" t="s">
        <v>125</v>
      </c>
      <c r="D3102" s="221">
        <v>85.81</v>
      </c>
    </row>
    <row r="3103" spans="1:4" ht="50.1" customHeight="1" x14ac:dyDescent="0.2">
      <c r="A3103" s="226">
        <v>92361</v>
      </c>
      <c r="B3103" s="223" t="s">
        <v>3468</v>
      </c>
      <c r="C3103" s="220" t="s">
        <v>125</v>
      </c>
      <c r="D3103" s="221">
        <v>55.3</v>
      </c>
    </row>
    <row r="3104" spans="1:4" ht="50.1" customHeight="1" x14ac:dyDescent="0.2">
      <c r="A3104" s="226">
        <v>92362</v>
      </c>
      <c r="B3104" s="223" t="s">
        <v>3469</v>
      </c>
      <c r="C3104" s="220" t="s">
        <v>125</v>
      </c>
      <c r="D3104" s="221">
        <v>88.02</v>
      </c>
    </row>
    <row r="3105" spans="1:4" ht="50.1" customHeight="1" x14ac:dyDescent="0.2">
      <c r="A3105" s="226">
        <v>92364</v>
      </c>
      <c r="B3105" s="223" t="s">
        <v>3470</v>
      </c>
      <c r="C3105" s="220" t="s">
        <v>125</v>
      </c>
      <c r="D3105" s="221">
        <v>29.98</v>
      </c>
    </row>
    <row r="3106" spans="1:4" ht="50.1" customHeight="1" x14ac:dyDescent="0.2">
      <c r="A3106" s="226">
        <v>92365</v>
      </c>
      <c r="B3106" s="223" t="s">
        <v>3471</v>
      </c>
      <c r="C3106" s="220" t="s">
        <v>125</v>
      </c>
      <c r="D3106" s="221">
        <v>34.450000000000003</v>
      </c>
    </row>
    <row r="3107" spans="1:4" ht="50.1" customHeight="1" x14ac:dyDescent="0.2">
      <c r="A3107" s="226">
        <v>92366</v>
      </c>
      <c r="B3107" s="223" t="s">
        <v>3472</v>
      </c>
      <c r="C3107" s="220" t="s">
        <v>125</v>
      </c>
      <c r="D3107" s="221">
        <v>47.77</v>
      </c>
    </row>
    <row r="3108" spans="1:4" ht="50.1" customHeight="1" x14ac:dyDescent="0.2">
      <c r="A3108" s="226">
        <v>92367</v>
      </c>
      <c r="B3108" s="223" t="s">
        <v>3473</v>
      </c>
      <c r="C3108" s="220" t="s">
        <v>125</v>
      </c>
      <c r="D3108" s="221">
        <v>58.63</v>
      </c>
    </row>
    <row r="3109" spans="1:4" ht="50.1" customHeight="1" x14ac:dyDescent="0.2">
      <c r="A3109" s="226">
        <v>92368</v>
      </c>
      <c r="B3109" s="223" t="s">
        <v>3474</v>
      </c>
      <c r="C3109" s="220" t="s">
        <v>125</v>
      </c>
      <c r="D3109" s="221">
        <v>77.31</v>
      </c>
    </row>
    <row r="3110" spans="1:4" ht="50.1" customHeight="1" x14ac:dyDescent="0.2">
      <c r="A3110" s="226">
        <v>92648</v>
      </c>
      <c r="B3110" s="223" t="s">
        <v>3475</v>
      </c>
      <c r="C3110" s="220" t="s">
        <v>125</v>
      </c>
      <c r="D3110" s="221">
        <v>47.48</v>
      </c>
    </row>
    <row r="3111" spans="1:4" ht="50.1" customHeight="1" x14ac:dyDescent="0.2">
      <c r="A3111" s="226">
        <v>92649</v>
      </c>
      <c r="B3111" s="223" t="s">
        <v>3476</v>
      </c>
      <c r="C3111" s="220" t="s">
        <v>125</v>
      </c>
      <c r="D3111" s="221">
        <v>57.79</v>
      </c>
    </row>
    <row r="3112" spans="1:4" ht="50.1" customHeight="1" x14ac:dyDescent="0.2">
      <c r="A3112" s="226">
        <v>92650</v>
      </c>
      <c r="B3112" s="223" t="s">
        <v>3477</v>
      </c>
      <c r="C3112" s="220" t="s">
        <v>125</v>
      </c>
      <c r="D3112" s="221">
        <v>90.5</v>
      </c>
    </row>
    <row r="3113" spans="1:4" ht="50.1" customHeight="1" x14ac:dyDescent="0.2">
      <c r="A3113" s="226">
        <v>92652</v>
      </c>
      <c r="B3113" s="223" t="s">
        <v>3478</v>
      </c>
      <c r="C3113" s="220" t="s">
        <v>125</v>
      </c>
      <c r="D3113" s="221">
        <v>32.86</v>
      </c>
    </row>
    <row r="3114" spans="1:4" ht="50.1" customHeight="1" x14ac:dyDescent="0.2">
      <c r="A3114" s="226">
        <v>92653</v>
      </c>
      <c r="B3114" s="223" t="s">
        <v>3479</v>
      </c>
      <c r="C3114" s="220" t="s">
        <v>125</v>
      </c>
      <c r="D3114" s="221">
        <v>37.36</v>
      </c>
    </row>
    <row r="3115" spans="1:4" ht="50.1" customHeight="1" x14ac:dyDescent="0.2">
      <c r="A3115" s="226">
        <v>92654</v>
      </c>
      <c r="B3115" s="223" t="s">
        <v>3480</v>
      </c>
      <c r="C3115" s="220" t="s">
        <v>125</v>
      </c>
      <c r="D3115" s="221">
        <v>50.68</v>
      </c>
    </row>
    <row r="3116" spans="1:4" ht="50.1" customHeight="1" x14ac:dyDescent="0.2">
      <c r="A3116" s="226">
        <v>92655</v>
      </c>
      <c r="B3116" s="223" t="s">
        <v>3481</v>
      </c>
      <c r="C3116" s="220" t="s">
        <v>125</v>
      </c>
      <c r="D3116" s="221">
        <v>61.61</v>
      </c>
    </row>
    <row r="3117" spans="1:4" ht="50.1" customHeight="1" x14ac:dyDescent="0.2">
      <c r="A3117" s="226">
        <v>92656</v>
      </c>
      <c r="B3117" s="223" t="s">
        <v>3482</v>
      </c>
      <c r="C3117" s="220" t="s">
        <v>125</v>
      </c>
      <c r="D3117" s="221">
        <v>80.290000000000006</v>
      </c>
    </row>
    <row r="3118" spans="1:4" ht="50.1" customHeight="1" x14ac:dyDescent="0.2">
      <c r="A3118" s="226">
        <v>92687</v>
      </c>
      <c r="B3118" s="223" t="s">
        <v>3483</v>
      </c>
      <c r="C3118" s="220" t="s">
        <v>125</v>
      </c>
      <c r="D3118" s="221">
        <v>15.57</v>
      </c>
    </row>
    <row r="3119" spans="1:4" ht="50.1" customHeight="1" x14ac:dyDescent="0.2">
      <c r="A3119" s="226">
        <v>92688</v>
      </c>
      <c r="B3119" s="223" t="s">
        <v>3484</v>
      </c>
      <c r="C3119" s="220" t="s">
        <v>125</v>
      </c>
      <c r="D3119" s="221">
        <v>22.02</v>
      </c>
    </row>
    <row r="3120" spans="1:4" ht="50.1" customHeight="1" x14ac:dyDescent="0.2">
      <c r="A3120" s="226">
        <v>92689</v>
      </c>
      <c r="B3120" s="223" t="s">
        <v>3485</v>
      </c>
      <c r="C3120" s="220" t="s">
        <v>125</v>
      </c>
      <c r="D3120" s="221">
        <v>23.96</v>
      </c>
    </row>
    <row r="3121" spans="1:4" ht="50.1" customHeight="1" x14ac:dyDescent="0.2">
      <c r="A3121" s="226">
        <v>92690</v>
      </c>
      <c r="B3121" s="223" t="s">
        <v>3486</v>
      </c>
      <c r="C3121" s="220" t="s">
        <v>125</v>
      </c>
      <c r="D3121" s="221">
        <v>34.72</v>
      </c>
    </row>
    <row r="3122" spans="1:4" ht="50.1" customHeight="1" x14ac:dyDescent="0.2">
      <c r="A3122" s="226">
        <v>94462</v>
      </c>
      <c r="B3122" s="223" t="s">
        <v>3487</v>
      </c>
      <c r="C3122" s="220" t="s">
        <v>125</v>
      </c>
      <c r="D3122" s="221">
        <v>55.38</v>
      </c>
    </row>
    <row r="3123" spans="1:4" ht="50.1" customHeight="1" x14ac:dyDescent="0.2">
      <c r="A3123" s="226">
        <v>94463</v>
      </c>
      <c r="B3123" s="223" t="s">
        <v>3488</v>
      </c>
      <c r="C3123" s="220" t="s">
        <v>125</v>
      </c>
      <c r="D3123" s="221">
        <v>64.58</v>
      </c>
    </row>
    <row r="3124" spans="1:4" ht="50.1" customHeight="1" x14ac:dyDescent="0.2">
      <c r="A3124" s="226">
        <v>94464</v>
      </c>
      <c r="B3124" s="223" t="s">
        <v>3489</v>
      </c>
      <c r="C3124" s="220" t="s">
        <v>125</v>
      </c>
      <c r="D3124" s="221">
        <v>90.65</v>
      </c>
    </row>
    <row r="3125" spans="1:4" ht="50.1" customHeight="1" x14ac:dyDescent="0.2">
      <c r="A3125" s="226">
        <v>94602</v>
      </c>
      <c r="B3125" s="223" t="s">
        <v>3490</v>
      </c>
      <c r="C3125" s="220" t="s">
        <v>125</v>
      </c>
      <c r="D3125" s="221">
        <v>107.89</v>
      </c>
    </row>
    <row r="3126" spans="1:4" ht="50.1" customHeight="1" x14ac:dyDescent="0.2">
      <c r="A3126" s="226">
        <v>94603</v>
      </c>
      <c r="B3126" s="223" t="s">
        <v>3491</v>
      </c>
      <c r="C3126" s="220" t="s">
        <v>125</v>
      </c>
      <c r="D3126" s="221">
        <v>143.72999999999999</v>
      </c>
    </row>
    <row r="3127" spans="1:4" ht="50.1" customHeight="1" x14ac:dyDescent="0.2">
      <c r="A3127" s="226">
        <v>94604</v>
      </c>
      <c r="B3127" s="223" t="s">
        <v>3492</v>
      </c>
      <c r="C3127" s="220" t="s">
        <v>125</v>
      </c>
      <c r="D3127" s="221">
        <v>195.38</v>
      </c>
    </row>
    <row r="3128" spans="1:4" ht="50.1" customHeight="1" x14ac:dyDescent="0.2">
      <c r="A3128" s="226">
        <v>94605</v>
      </c>
      <c r="B3128" s="223" t="s">
        <v>3493</v>
      </c>
      <c r="C3128" s="220" t="s">
        <v>125</v>
      </c>
      <c r="D3128" s="221">
        <v>277.63</v>
      </c>
    </row>
    <row r="3129" spans="1:4" ht="50.1" customHeight="1" x14ac:dyDescent="0.2">
      <c r="A3129" s="226">
        <v>94648</v>
      </c>
      <c r="B3129" s="223" t="s">
        <v>3494</v>
      </c>
      <c r="C3129" s="220" t="s">
        <v>125</v>
      </c>
      <c r="D3129" s="221">
        <v>6.69</v>
      </c>
    </row>
    <row r="3130" spans="1:4" ht="50.1" customHeight="1" x14ac:dyDescent="0.2">
      <c r="A3130" s="226">
        <v>94649</v>
      </c>
      <c r="B3130" s="223" t="s">
        <v>3495</v>
      </c>
      <c r="C3130" s="220" t="s">
        <v>125</v>
      </c>
      <c r="D3130" s="221">
        <v>9.85</v>
      </c>
    </row>
    <row r="3131" spans="1:4" ht="50.1" customHeight="1" x14ac:dyDescent="0.2">
      <c r="A3131" s="226">
        <v>94650</v>
      </c>
      <c r="B3131" s="223" t="s">
        <v>3496</v>
      </c>
      <c r="C3131" s="220" t="s">
        <v>125</v>
      </c>
      <c r="D3131" s="221">
        <v>14.1</v>
      </c>
    </row>
    <row r="3132" spans="1:4" ht="50.1" customHeight="1" x14ac:dyDescent="0.2">
      <c r="A3132" s="226">
        <v>94651</v>
      </c>
      <c r="B3132" s="223" t="s">
        <v>3497</v>
      </c>
      <c r="C3132" s="220" t="s">
        <v>125</v>
      </c>
      <c r="D3132" s="221">
        <v>16.13</v>
      </c>
    </row>
    <row r="3133" spans="1:4" ht="50.1" customHeight="1" x14ac:dyDescent="0.2">
      <c r="A3133" s="226">
        <v>94652</v>
      </c>
      <c r="B3133" s="223" t="s">
        <v>3498</v>
      </c>
      <c r="C3133" s="220" t="s">
        <v>125</v>
      </c>
      <c r="D3133" s="221">
        <v>24.94</v>
      </c>
    </row>
    <row r="3134" spans="1:4" ht="50.1" customHeight="1" x14ac:dyDescent="0.2">
      <c r="A3134" s="226">
        <v>94653</v>
      </c>
      <c r="B3134" s="223" t="s">
        <v>3499</v>
      </c>
      <c r="C3134" s="220" t="s">
        <v>125</v>
      </c>
      <c r="D3134" s="221">
        <v>31.32</v>
      </c>
    </row>
    <row r="3135" spans="1:4" ht="50.1" customHeight="1" x14ac:dyDescent="0.2">
      <c r="A3135" s="226">
        <v>94654</v>
      </c>
      <c r="B3135" s="223" t="s">
        <v>3500</v>
      </c>
      <c r="C3135" s="220" t="s">
        <v>125</v>
      </c>
      <c r="D3135" s="221">
        <v>42.62</v>
      </c>
    </row>
    <row r="3136" spans="1:4" ht="50.1" customHeight="1" x14ac:dyDescent="0.2">
      <c r="A3136" s="226">
        <v>94655</v>
      </c>
      <c r="B3136" s="223" t="s">
        <v>3501</v>
      </c>
      <c r="C3136" s="220" t="s">
        <v>125</v>
      </c>
      <c r="D3136" s="221">
        <v>60.87</v>
      </c>
    </row>
    <row r="3137" spans="1:4" ht="50.1" customHeight="1" x14ac:dyDescent="0.2">
      <c r="A3137" s="226">
        <v>94716</v>
      </c>
      <c r="B3137" s="223" t="s">
        <v>3502</v>
      </c>
      <c r="C3137" s="220" t="s">
        <v>125</v>
      </c>
      <c r="D3137" s="221">
        <v>16.670000000000002</v>
      </c>
    </row>
    <row r="3138" spans="1:4" ht="50.1" customHeight="1" x14ac:dyDescent="0.2">
      <c r="A3138" s="226">
        <v>94717</v>
      </c>
      <c r="B3138" s="223" t="s">
        <v>3503</v>
      </c>
      <c r="C3138" s="220" t="s">
        <v>125</v>
      </c>
      <c r="D3138" s="221">
        <v>24.53</v>
      </c>
    </row>
    <row r="3139" spans="1:4" ht="50.1" customHeight="1" x14ac:dyDescent="0.2">
      <c r="A3139" s="226">
        <v>94718</v>
      </c>
      <c r="B3139" s="223" t="s">
        <v>3504</v>
      </c>
      <c r="C3139" s="220" t="s">
        <v>125</v>
      </c>
      <c r="D3139" s="221">
        <v>30.35</v>
      </c>
    </row>
    <row r="3140" spans="1:4" ht="50.1" customHeight="1" x14ac:dyDescent="0.2">
      <c r="A3140" s="226">
        <v>94719</v>
      </c>
      <c r="B3140" s="223" t="s">
        <v>3505</v>
      </c>
      <c r="C3140" s="220" t="s">
        <v>125</v>
      </c>
      <c r="D3140" s="221">
        <v>39.79</v>
      </c>
    </row>
    <row r="3141" spans="1:4" ht="50.1" customHeight="1" x14ac:dyDescent="0.2">
      <c r="A3141" s="226">
        <v>94720</v>
      </c>
      <c r="B3141" s="223" t="s">
        <v>3506</v>
      </c>
      <c r="C3141" s="220" t="s">
        <v>125</v>
      </c>
      <c r="D3141" s="221">
        <v>60.04</v>
      </c>
    </row>
    <row r="3142" spans="1:4" ht="50.1" customHeight="1" x14ac:dyDescent="0.2">
      <c r="A3142" s="226">
        <v>94721</v>
      </c>
      <c r="B3142" s="223" t="s">
        <v>3507</v>
      </c>
      <c r="C3142" s="220" t="s">
        <v>125</v>
      </c>
      <c r="D3142" s="221">
        <v>87.7</v>
      </c>
    </row>
    <row r="3143" spans="1:4" ht="50.1" customHeight="1" x14ac:dyDescent="0.2">
      <c r="A3143" s="226">
        <v>94722</v>
      </c>
      <c r="B3143" s="223" t="s">
        <v>3508</v>
      </c>
      <c r="C3143" s="220" t="s">
        <v>125</v>
      </c>
      <c r="D3143" s="221">
        <v>152.80000000000001</v>
      </c>
    </row>
    <row r="3144" spans="1:4" ht="50.1" customHeight="1" x14ac:dyDescent="0.2">
      <c r="A3144" s="226">
        <v>95697</v>
      </c>
      <c r="B3144" s="223" t="s">
        <v>3509</v>
      </c>
      <c r="C3144" s="220" t="s">
        <v>125</v>
      </c>
      <c r="D3144" s="221">
        <v>44.98</v>
      </c>
    </row>
    <row r="3145" spans="1:4" ht="50.1" customHeight="1" x14ac:dyDescent="0.2">
      <c r="A3145" s="226">
        <v>96635</v>
      </c>
      <c r="B3145" s="223" t="s">
        <v>3510</v>
      </c>
      <c r="C3145" s="220" t="s">
        <v>125</v>
      </c>
      <c r="D3145" s="221">
        <v>21.63</v>
      </c>
    </row>
    <row r="3146" spans="1:4" ht="50.1" customHeight="1" x14ac:dyDescent="0.2">
      <c r="A3146" s="226">
        <v>96636</v>
      </c>
      <c r="B3146" s="223" t="s">
        <v>3511</v>
      </c>
      <c r="C3146" s="220" t="s">
        <v>125</v>
      </c>
      <c r="D3146" s="221">
        <v>22.71</v>
      </c>
    </row>
    <row r="3147" spans="1:4" ht="50.1" customHeight="1" x14ac:dyDescent="0.2">
      <c r="A3147" s="226">
        <v>96644</v>
      </c>
      <c r="B3147" s="223" t="s">
        <v>3512</v>
      </c>
      <c r="C3147" s="220" t="s">
        <v>125</v>
      </c>
      <c r="D3147" s="221">
        <v>15.08</v>
      </c>
    </row>
    <row r="3148" spans="1:4" ht="50.1" customHeight="1" x14ac:dyDescent="0.2">
      <c r="A3148" s="226">
        <v>96645</v>
      </c>
      <c r="B3148" s="223" t="s">
        <v>3513</v>
      </c>
      <c r="C3148" s="220" t="s">
        <v>125</v>
      </c>
      <c r="D3148" s="221">
        <v>19.399999999999999</v>
      </c>
    </row>
    <row r="3149" spans="1:4" ht="50.1" customHeight="1" x14ac:dyDescent="0.2">
      <c r="A3149" s="226">
        <v>96646</v>
      </c>
      <c r="B3149" s="223" t="s">
        <v>3514</v>
      </c>
      <c r="C3149" s="220" t="s">
        <v>125</v>
      </c>
      <c r="D3149" s="221">
        <v>30</v>
      </c>
    </row>
    <row r="3150" spans="1:4" ht="50.1" customHeight="1" x14ac:dyDescent="0.2">
      <c r="A3150" s="226">
        <v>96647</v>
      </c>
      <c r="B3150" s="223" t="s">
        <v>3515</v>
      </c>
      <c r="C3150" s="220" t="s">
        <v>125</v>
      </c>
      <c r="D3150" s="221">
        <v>13.89</v>
      </c>
    </row>
    <row r="3151" spans="1:4" ht="50.1" customHeight="1" x14ac:dyDescent="0.2">
      <c r="A3151" s="226">
        <v>96648</v>
      </c>
      <c r="B3151" s="223" t="s">
        <v>3516</v>
      </c>
      <c r="C3151" s="220" t="s">
        <v>125</v>
      </c>
      <c r="D3151" s="221">
        <v>24.87</v>
      </c>
    </row>
    <row r="3152" spans="1:4" ht="50.1" customHeight="1" x14ac:dyDescent="0.2">
      <c r="A3152" s="226">
        <v>96649</v>
      </c>
      <c r="B3152" s="223" t="s">
        <v>3517</v>
      </c>
      <c r="C3152" s="220" t="s">
        <v>125</v>
      </c>
      <c r="D3152" s="221">
        <v>36.24</v>
      </c>
    </row>
    <row r="3153" spans="1:4" ht="50.1" customHeight="1" x14ac:dyDescent="0.2">
      <c r="A3153" s="226">
        <v>96668</v>
      </c>
      <c r="B3153" s="223" t="s">
        <v>3518</v>
      </c>
      <c r="C3153" s="220" t="s">
        <v>125</v>
      </c>
      <c r="D3153" s="221">
        <v>10.5</v>
      </c>
    </row>
    <row r="3154" spans="1:4" ht="50.1" customHeight="1" x14ac:dyDescent="0.2">
      <c r="A3154" s="226">
        <v>96669</v>
      </c>
      <c r="B3154" s="223" t="s">
        <v>3519</v>
      </c>
      <c r="C3154" s="220" t="s">
        <v>125</v>
      </c>
      <c r="D3154" s="221">
        <v>13.08</v>
      </c>
    </row>
    <row r="3155" spans="1:4" ht="50.1" customHeight="1" x14ac:dyDescent="0.2">
      <c r="A3155" s="226">
        <v>96670</v>
      </c>
      <c r="B3155" s="223" t="s">
        <v>3520</v>
      </c>
      <c r="C3155" s="220" t="s">
        <v>125</v>
      </c>
      <c r="D3155" s="221">
        <v>19.87</v>
      </c>
    </row>
    <row r="3156" spans="1:4" ht="50.1" customHeight="1" x14ac:dyDescent="0.2">
      <c r="A3156" s="226">
        <v>96671</v>
      </c>
      <c r="B3156" s="223" t="s">
        <v>3521</v>
      </c>
      <c r="C3156" s="220" t="s">
        <v>125</v>
      </c>
      <c r="D3156" s="221">
        <v>26.52</v>
      </c>
    </row>
    <row r="3157" spans="1:4" ht="50.1" customHeight="1" x14ac:dyDescent="0.2">
      <c r="A3157" s="226">
        <v>96672</v>
      </c>
      <c r="B3157" s="223" t="s">
        <v>3522</v>
      </c>
      <c r="C3157" s="220" t="s">
        <v>125</v>
      </c>
      <c r="D3157" s="221">
        <v>38.89</v>
      </c>
    </row>
    <row r="3158" spans="1:4" ht="50.1" customHeight="1" x14ac:dyDescent="0.2">
      <c r="A3158" s="226">
        <v>96673</v>
      </c>
      <c r="B3158" s="223" t="s">
        <v>3523</v>
      </c>
      <c r="C3158" s="220" t="s">
        <v>125</v>
      </c>
      <c r="D3158" s="221">
        <v>63.83</v>
      </c>
    </row>
    <row r="3159" spans="1:4" ht="50.1" customHeight="1" x14ac:dyDescent="0.2">
      <c r="A3159" s="226">
        <v>96674</v>
      </c>
      <c r="B3159" s="223" t="s">
        <v>3524</v>
      </c>
      <c r="C3159" s="220" t="s">
        <v>125</v>
      </c>
      <c r="D3159" s="221">
        <v>89.64</v>
      </c>
    </row>
    <row r="3160" spans="1:4" ht="50.1" customHeight="1" x14ac:dyDescent="0.2">
      <c r="A3160" s="226">
        <v>96675</v>
      </c>
      <c r="B3160" s="223" t="s">
        <v>3525</v>
      </c>
      <c r="C3160" s="220" t="s">
        <v>125</v>
      </c>
      <c r="D3160" s="221">
        <v>156.41999999999999</v>
      </c>
    </row>
    <row r="3161" spans="1:4" ht="50.1" customHeight="1" x14ac:dyDescent="0.2">
      <c r="A3161" s="226">
        <v>96676</v>
      </c>
      <c r="B3161" s="223" t="s">
        <v>3526</v>
      </c>
      <c r="C3161" s="220" t="s">
        <v>125</v>
      </c>
      <c r="D3161" s="221">
        <v>10.47</v>
      </c>
    </row>
    <row r="3162" spans="1:4" ht="50.1" customHeight="1" x14ac:dyDescent="0.2">
      <c r="A3162" s="226">
        <v>96677</v>
      </c>
      <c r="B3162" s="223" t="s">
        <v>3527</v>
      </c>
      <c r="C3162" s="220" t="s">
        <v>125</v>
      </c>
      <c r="D3162" s="221">
        <v>17.32</v>
      </c>
    </row>
    <row r="3163" spans="1:4" ht="50.1" customHeight="1" x14ac:dyDescent="0.2">
      <c r="A3163" s="226">
        <v>96678</v>
      </c>
      <c r="B3163" s="223" t="s">
        <v>3528</v>
      </c>
      <c r="C3163" s="220" t="s">
        <v>125</v>
      </c>
      <c r="D3163" s="221">
        <v>24.06</v>
      </c>
    </row>
    <row r="3164" spans="1:4" ht="50.1" customHeight="1" x14ac:dyDescent="0.2">
      <c r="A3164" s="226">
        <v>96679</v>
      </c>
      <c r="B3164" s="223" t="s">
        <v>3529</v>
      </c>
      <c r="C3164" s="220" t="s">
        <v>125</v>
      </c>
      <c r="D3164" s="221">
        <v>35.090000000000003</v>
      </c>
    </row>
    <row r="3165" spans="1:4" ht="50.1" customHeight="1" x14ac:dyDescent="0.2">
      <c r="A3165" s="226">
        <v>96680</v>
      </c>
      <c r="B3165" s="223" t="s">
        <v>3530</v>
      </c>
      <c r="C3165" s="220" t="s">
        <v>125</v>
      </c>
      <c r="D3165" s="221">
        <v>47.11</v>
      </c>
    </row>
    <row r="3166" spans="1:4" ht="50.1" customHeight="1" x14ac:dyDescent="0.2">
      <c r="A3166" s="226">
        <v>96681</v>
      </c>
      <c r="B3166" s="223" t="s">
        <v>3531</v>
      </c>
      <c r="C3166" s="220" t="s">
        <v>125</v>
      </c>
      <c r="D3166" s="221">
        <v>88.59</v>
      </c>
    </row>
    <row r="3167" spans="1:4" ht="50.1" customHeight="1" x14ac:dyDescent="0.2">
      <c r="A3167" s="226">
        <v>96682</v>
      </c>
      <c r="B3167" s="223" t="s">
        <v>3532</v>
      </c>
      <c r="C3167" s="220" t="s">
        <v>125</v>
      </c>
      <c r="D3167" s="221">
        <v>130.78</v>
      </c>
    </row>
    <row r="3168" spans="1:4" ht="50.1" customHeight="1" x14ac:dyDescent="0.2">
      <c r="A3168" s="226">
        <v>96683</v>
      </c>
      <c r="B3168" s="223" t="s">
        <v>3533</v>
      </c>
      <c r="C3168" s="220" t="s">
        <v>125</v>
      </c>
      <c r="D3168" s="221">
        <v>178.7</v>
      </c>
    </row>
    <row r="3169" spans="1:4" ht="50.1" customHeight="1" x14ac:dyDescent="0.2">
      <c r="A3169" s="226">
        <v>96718</v>
      </c>
      <c r="B3169" s="223" t="s">
        <v>3534</v>
      </c>
      <c r="C3169" s="220" t="s">
        <v>125</v>
      </c>
      <c r="D3169" s="221">
        <v>7.02</v>
      </c>
    </row>
    <row r="3170" spans="1:4" ht="50.1" customHeight="1" x14ac:dyDescent="0.2">
      <c r="A3170" s="226">
        <v>96719</v>
      </c>
      <c r="B3170" s="223" t="s">
        <v>3535</v>
      </c>
      <c r="C3170" s="220" t="s">
        <v>125</v>
      </c>
      <c r="D3170" s="221">
        <v>13.14</v>
      </c>
    </row>
    <row r="3171" spans="1:4" ht="50.1" customHeight="1" x14ac:dyDescent="0.2">
      <c r="A3171" s="226">
        <v>96720</v>
      </c>
      <c r="B3171" s="223" t="s">
        <v>3536</v>
      </c>
      <c r="C3171" s="220" t="s">
        <v>125</v>
      </c>
      <c r="D3171" s="221">
        <v>16.02</v>
      </c>
    </row>
    <row r="3172" spans="1:4" ht="50.1" customHeight="1" x14ac:dyDescent="0.2">
      <c r="A3172" s="226">
        <v>96721</v>
      </c>
      <c r="B3172" s="223" t="s">
        <v>3537</v>
      </c>
      <c r="C3172" s="220" t="s">
        <v>125</v>
      </c>
      <c r="D3172" s="221">
        <v>22.03</v>
      </c>
    </row>
    <row r="3173" spans="1:4" ht="50.1" customHeight="1" x14ac:dyDescent="0.2">
      <c r="A3173" s="226">
        <v>96722</v>
      </c>
      <c r="B3173" s="223" t="s">
        <v>3538</v>
      </c>
      <c r="C3173" s="220" t="s">
        <v>125</v>
      </c>
      <c r="D3173" s="221">
        <v>29.86</v>
      </c>
    </row>
    <row r="3174" spans="1:4" ht="50.1" customHeight="1" x14ac:dyDescent="0.2">
      <c r="A3174" s="226">
        <v>96723</v>
      </c>
      <c r="B3174" s="223" t="s">
        <v>3539</v>
      </c>
      <c r="C3174" s="220" t="s">
        <v>125</v>
      </c>
      <c r="D3174" s="221">
        <v>40.380000000000003</v>
      </c>
    </row>
    <row r="3175" spans="1:4" ht="50.1" customHeight="1" x14ac:dyDescent="0.2">
      <c r="A3175" s="226">
        <v>96724</v>
      </c>
      <c r="B3175" s="223" t="s">
        <v>3540</v>
      </c>
      <c r="C3175" s="220" t="s">
        <v>125</v>
      </c>
      <c r="D3175" s="221">
        <v>65.900000000000006</v>
      </c>
    </row>
    <row r="3176" spans="1:4" ht="50.1" customHeight="1" x14ac:dyDescent="0.2">
      <c r="A3176" s="226">
        <v>96725</v>
      </c>
      <c r="B3176" s="223" t="s">
        <v>3541</v>
      </c>
      <c r="C3176" s="220" t="s">
        <v>125</v>
      </c>
      <c r="D3176" s="221">
        <v>87.84</v>
      </c>
    </row>
    <row r="3177" spans="1:4" ht="50.1" customHeight="1" x14ac:dyDescent="0.2">
      <c r="A3177" s="226">
        <v>96726</v>
      </c>
      <c r="B3177" s="223" t="s">
        <v>3542</v>
      </c>
      <c r="C3177" s="220" t="s">
        <v>125</v>
      </c>
      <c r="D3177" s="221">
        <v>143.44999999999999</v>
      </c>
    </row>
    <row r="3178" spans="1:4" ht="50.1" customHeight="1" x14ac:dyDescent="0.2">
      <c r="A3178" s="226">
        <v>96727</v>
      </c>
      <c r="B3178" s="223" t="s">
        <v>3543</v>
      </c>
      <c r="C3178" s="220" t="s">
        <v>125</v>
      </c>
      <c r="D3178" s="221">
        <v>11.05</v>
      </c>
    </row>
    <row r="3179" spans="1:4" ht="50.1" customHeight="1" x14ac:dyDescent="0.2">
      <c r="A3179" s="226">
        <v>96728</v>
      </c>
      <c r="B3179" s="223" t="s">
        <v>3544</v>
      </c>
      <c r="C3179" s="220" t="s">
        <v>125</v>
      </c>
      <c r="D3179" s="221">
        <v>13.49</v>
      </c>
    </row>
    <row r="3180" spans="1:4" ht="50.1" customHeight="1" x14ac:dyDescent="0.2">
      <c r="A3180" s="226">
        <v>96729</v>
      </c>
      <c r="B3180" s="223" t="s">
        <v>3545</v>
      </c>
      <c r="C3180" s="220" t="s">
        <v>125</v>
      </c>
      <c r="D3180" s="221">
        <v>20.75</v>
      </c>
    </row>
    <row r="3181" spans="1:4" ht="50.1" customHeight="1" x14ac:dyDescent="0.2">
      <c r="A3181" s="226">
        <v>96730</v>
      </c>
      <c r="B3181" s="223" t="s">
        <v>3546</v>
      </c>
      <c r="C3181" s="220" t="s">
        <v>125</v>
      </c>
      <c r="D3181" s="221">
        <v>26.64</v>
      </c>
    </row>
    <row r="3182" spans="1:4" ht="50.1" customHeight="1" x14ac:dyDescent="0.2">
      <c r="A3182" s="226">
        <v>96731</v>
      </c>
      <c r="B3182" s="223" t="s">
        <v>3547</v>
      </c>
      <c r="C3182" s="220" t="s">
        <v>125</v>
      </c>
      <c r="D3182" s="221">
        <v>38.880000000000003</v>
      </c>
    </row>
    <row r="3183" spans="1:4" ht="50.1" customHeight="1" x14ac:dyDescent="0.2">
      <c r="A3183" s="226">
        <v>96732</v>
      </c>
      <c r="B3183" s="223" t="s">
        <v>3548</v>
      </c>
      <c r="C3183" s="220" t="s">
        <v>125</v>
      </c>
      <c r="D3183" s="221">
        <v>48.86</v>
      </c>
    </row>
    <row r="3184" spans="1:4" ht="50.1" customHeight="1" x14ac:dyDescent="0.2">
      <c r="A3184" s="226">
        <v>96733</v>
      </c>
      <c r="B3184" s="223" t="s">
        <v>3549</v>
      </c>
      <c r="C3184" s="220" t="s">
        <v>125</v>
      </c>
      <c r="D3184" s="221">
        <v>90.19</v>
      </c>
    </row>
    <row r="3185" spans="1:4" ht="50.1" customHeight="1" x14ac:dyDescent="0.2">
      <c r="A3185" s="226">
        <v>96734</v>
      </c>
      <c r="B3185" s="223" t="s">
        <v>3550</v>
      </c>
      <c r="C3185" s="220" t="s">
        <v>125</v>
      </c>
      <c r="D3185" s="221">
        <v>126.95</v>
      </c>
    </row>
    <row r="3186" spans="1:4" ht="50.1" customHeight="1" x14ac:dyDescent="0.2">
      <c r="A3186" s="226">
        <v>96735</v>
      </c>
      <c r="B3186" s="223" t="s">
        <v>3551</v>
      </c>
      <c r="C3186" s="220" t="s">
        <v>125</v>
      </c>
      <c r="D3186" s="221">
        <v>164.39</v>
      </c>
    </row>
    <row r="3187" spans="1:4" ht="50.1" customHeight="1" x14ac:dyDescent="0.2">
      <c r="A3187" s="226">
        <v>96794</v>
      </c>
      <c r="B3187" s="223" t="s">
        <v>3552</v>
      </c>
      <c r="C3187" s="220" t="s">
        <v>125</v>
      </c>
      <c r="D3187" s="221">
        <v>6.57</v>
      </c>
    </row>
    <row r="3188" spans="1:4" ht="50.1" customHeight="1" x14ac:dyDescent="0.2">
      <c r="A3188" s="226">
        <v>96795</v>
      </c>
      <c r="B3188" s="223" t="s">
        <v>3553</v>
      </c>
      <c r="C3188" s="220" t="s">
        <v>125</v>
      </c>
      <c r="D3188" s="221">
        <v>8.39</v>
      </c>
    </row>
    <row r="3189" spans="1:4" ht="50.1" customHeight="1" x14ac:dyDescent="0.2">
      <c r="A3189" s="226">
        <v>96796</v>
      </c>
      <c r="B3189" s="223" t="s">
        <v>3554</v>
      </c>
      <c r="C3189" s="220" t="s">
        <v>125</v>
      </c>
      <c r="D3189" s="221">
        <v>11.81</v>
      </c>
    </row>
    <row r="3190" spans="1:4" ht="50.1" customHeight="1" x14ac:dyDescent="0.2">
      <c r="A3190" s="226">
        <v>96797</v>
      </c>
      <c r="B3190" s="223" t="s">
        <v>3555</v>
      </c>
      <c r="C3190" s="220" t="s">
        <v>125</v>
      </c>
      <c r="D3190" s="221">
        <v>17.97</v>
      </c>
    </row>
    <row r="3191" spans="1:4" ht="50.1" customHeight="1" x14ac:dyDescent="0.2">
      <c r="A3191" s="226">
        <v>96798</v>
      </c>
      <c r="B3191" s="223" t="s">
        <v>3556</v>
      </c>
      <c r="C3191" s="220" t="s">
        <v>125</v>
      </c>
      <c r="D3191" s="221">
        <v>6.67</v>
      </c>
    </row>
    <row r="3192" spans="1:4" ht="50.1" customHeight="1" x14ac:dyDescent="0.2">
      <c r="A3192" s="226">
        <v>96799</v>
      </c>
      <c r="B3192" s="223" t="s">
        <v>3557</v>
      </c>
      <c r="C3192" s="220" t="s">
        <v>125</v>
      </c>
      <c r="D3192" s="221">
        <v>8.91</v>
      </c>
    </row>
    <row r="3193" spans="1:4" ht="50.1" customHeight="1" x14ac:dyDescent="0.2">
      <c r="A3193" s="226">
        <v>96800</v>
      </c>
      <c r="B3193" s="223" t="s">
        <v>3558</v>
      </c>
      <c r="C3193" s="220" t="s">
        <v>125</v>
      </c>
      <c r="D3193" s="221">
        <v>12.89</v>
      </c>
    </row>
    <row r="3194" spans="1:4" ht="50.1" customHeight="1" x14ac:dyDescent="0.2">
      <c r="A3194" s="226">
        <v>96801</v>
      </c>
      <c r="B3194" s="223" t="s">
        <v>3559</v>
      </c>
      <c r="C3194" s="220" t="s">
        <v>125</v>
      </c>
      <c r="D3194" s="221">
        <v>19.829999999999998</v>
      </c>
    </row>
    <row r="3195" spans="1:4" ht="50.1" customHeight="1" x14ac:dyDescent="0.2">
      <c r="A3195" s="226">
        <v>97327</v>
      </c>
      <c r="B3195" s="223" t="s">
        <v>3560</v>
      </c>
      <c r="C3195" s="220" t="s">
        <v>125</v>
      </c>
      <c r="D3195" s="221">
        <v>15.15</v>
      </c>
    </row>
    <row r="3196" spans="1:4" ht="50.1" customHeight="1" x14ac:dyDescent="0.2">
      <c r="A3196" s="226">
        <v>97328</v>
      </c>
      <c r="B3196" s="223" t="s">
        <v>3561</v>
      </c>
      <c r="C3196" s="220" t="s">
        <v>125</v>
      </c>
      <c r="D3196" s="221">
        <v>26.61</v>
      </c>
    </row>
    <row r="3197" spans="1:4" ht="50.1" customHeight="1" x14ac:dyDescent="0.2">
      <c r="A3197" s="226">
        <v>97329</v>
      </c>
      <c r="B3197" s="223" t="s">
        <v>3562</v>
      </c>
      <c r="C3197" s="220" t="s">
        <v>125</v>
      </c>
      <c r="D3197" s="221">
        <v>22.59</v>
      </c>
    </row>
    <row r="3198" spans="1:4" ht="50.1" customHeight="1" x14ac:dyDescent="0.2">
      <c r="A3198" s="226">
        <v>97330</v>
      </c>
      <c r="B3198" s="223" t="s">
        <v>3563</v>
      </c>
      <c r="C3198" s="220" t="s">
        <v>125</v>
      </c>
      <c r="D3198" s="221">
        <v>43.48</v>
      </c>
    </row>
    <row r="3199" spans="1:4" ht="50.1" customHeight="1" x14ac:dyDescent="0.2">
      <c r="A3199" s="226">
        <v>97331</v>
      </c>
      <c r="B3199" s="223" t="s">
        <v>3564</v>
      </c>
      <c r="C3199" s="220" t="s">
        <v>125</v>
      </c>
      <c r="D3199" s="221">
        <v>15.35</v>
      </c>
    </row>
    <row r="3200" spans="1:4" ht="50.1" customHeight="1" x14ac:dyDescent="0.2">
      <c r="A3200" s="226">
        <v>97332</v>
      </c>
      <c r="B3200" s="223" t="s">
        <v>3565</v>
      </c>
      <c r="C3200" s="220" t="s">
        <v>125</v>
      </c>
      <c r="D3200" s="221">
        <v>26.86</v>
      </c>
    </row>
    <row r="3201" spans="1:4" ht="50.1" customHeight="1" x14ac:dyDescent="0.2">
      <c r="A3201" s="226">
        <v>97333</v>
      </c>
      <c r="B3201" s="223" t="s">
        <v>3566</v>
      </c>
      <c r="C3201" s="220" t="s">
        <v>125</v>
      </c>
      <c r="D3201" s="221">
        <v>33.29</v>
      </c>
    </row>
    <row r="3202" spans="1:4" ht="50.1" customHeight="1" x14ac:dyDescent="0.2">
      <c r="A3202" s="226">
        <v>97334</v>
      </c>
      <c r="B3202" s="223" t="s">
        <v>3567</v>
      </c>
      <c r="C3202" s="220" t="s">
        <v>125</v>
      </c>
      <c r="D3202" s="221">
        <v>40.450000000000003</v>
      </c>
    </row>
    <row r="3203" spans="1:4" ht="50.1" customHeight="1" x14ac:dyDescent="0.2">
      <c r="A3203" s="226">
        <v>97335</v>
      </c>
      <c r="B3203" s="223" t="s">
        <v>3568</v>
      </c>
      <c r="C3203" s="220" t="s">
        <v>125</v>
      </c>
      <c r="D3203" s="221">
        <v>39.31</v>
      </c>
    </row>
    <row r="3204" spans="1:4" ht="50.1" customHeight="1" x14ac:dyDescent="0.2">
      <c r="A3204" s="226">
        <v>97336</v>
      </c>
      <c r="B3204" s="223" t="s">
        <v>3569</v>
      </c>
      <c r="C3204" s="220" t="s">
        <v>125</v>
      </c>
      <c r="D3204" s="221">
        <v>49.9</v>
      </c>
    </row>
    <row r="3205" spans="1:4" ht="50.1" customHeight="1" x14ac:dyDescent="0.2">
      <c r="A3205" s="226">
        <v>97337</v>
      </c>
      <c r="B3205" s="223" t="s">
        <v>3570</v>
      </c>
      <c r="C3205" s="220" t="s">
        <v>125</v>
      </c>
      <c r="D3205" s="221">
        <v>74.83</v>
      </c>
    </row>
    <row r="3206" spans="1:4" ht="50.1" customHeight="1" x14ac:dyDescent="0.2">
      <c r="A3206" s="226">
        <v>97338</v>
      </c>
      <c r="B3206" s="223" t="s">
        <v>3571</v>
      </c>
      <c r="C3206" s="220" t="s">
        <v>125</v>
      </c>
      <c r="D3206" s="221">
        <v>89.94</v>
      </c>
    </row>
    <row r="3207" spans="1:4" ht="50.1" customHeight="1" x14ac:dyDescent="0.2">
      <c r="A3207" s="226">
        <v>97339</v>
      </c>
      <c r="B3207" s="223" t="s">
        <v>3572</v>
      </c>
      <c r="C3207" s="220" t="s">
        <v>125</v>
      </c>
      <c r="D3207" s="221">
        <v>96.79</v>
      </c>
    </row>
    <row r="3208" spans="1:4" ht="50.1" customHeight="1" x14ac:dyDescent="0.2">
      <c r="A3208" s="226">
        <v>97340</v>
      </c>
      <c r="B3208" s="223" t="s">
        <v>3573</v>
      </c>
      <c r="C3208" s="220" t="s">
        <v>125</v>
      </c>
      <c r="D3208" s="221">
        <v>97.3</v>
      </c>
    </row>
    <row r="3209" spans="1:4" ht="50.1" customHeight="1" x14ac:dyDescent="0.2">
      <c r="A3209" s="226">
        <v>97341</v>
      </c>
      <c r="B3209" s="223" t="s">
        <v>3574</v>
      </c>
      <c r="C3209" s="220" t="s">
        <v>125</v>
      </c>
      <c r="D3209" s="221">
        <v>27.14</v>
      </c>
    </row>
    <row r="3210" spans="1:4" ht="50.1" customHeight="1" x14ac:dyDescent="0.2">
      <c r="A3210" s="226">
        <v>97342</v>
      </c>
      <c r="B3210" s="223" t="s">
        <v>3575</v>
      </c>
      <c r="C3210" s="220" t="s">
        <v>125</v>
      </c>
      <c r="D3210" s="221">
        <v>42.2</v>
      </c>
    </row>
    <row r="3211" spans="1:4" ht="50.1" customHeight="1" x14ac:dyDescent="0.2">
      <c r="A3211" s="226">
        <v>97343</v>
      </c>
      <c r="B3211" s="223" t="s">
        <v>3576</v>
      </c>
      <c r="C3211" s="220" t="s">
        <v>125</v>
      </c>
      <c r="D3211" s="221">
        <v>52.99</v>
      </c>
    </row>
    <row r="3212" spans="1:4" ht="50.1" customHeight="1" x14ac:dyDescent="0.2">
      <c r="A3212" s="226">
        <v>97344</v>
      </c>
      <c r="B3212" s="223" t="s">
        <v>3577</v>
      </c>
      <c r="C3212" s="220" t="s">
        <v>125</v>
      </c>
      <c r="D3212" s="221">
        <v>33.47</v>
      </c>
    </row>
    <row r="3213" spans="1:4" ht="50.1" customHeight="1" x14ac:dyDescent="0.2">
      <c r="A3213" s="226">
        <v>97345</v>
      </c>
      <c r="B3213" s="223" t="s">
        <v>3578</v>
      </c>
      <c r="C3213" s="220" t="s">
        <v>125</v>
      </c>
      <c r="D3213" s="221">
        <v>53.07</v>
      </c>
    </row>
    <row r="3214" spans="1:4" ht="50.1" customHeight="1" x14ac:dyDescent="0.2">
      <c r="A3214" s="226">
        <v>97346</v>
      </c>
      <c r="B3214" s="223" t="s">
        <v>3579</v>
      </c>
      <c r="C3214" s="220" t="s">
        <v>125</v>
      </c>
      <c r="D3214" s="221">
        <v>67.819999999999993</v>
      </c>
    </row>
    <row r="3215" spans="1:4" ht="50.1" customHeight="1" x14ac:dyDescent="0.2">
      <c r="A3215" s="226">
        <v>97347</v>
      </c>
      <c r="B3215" s="223" t="s">
        <v>3580</v>
      </c>
      <c r="C3215" s="220" t="s">
        <v>125</v>
      </c>
      <c r="D3215" s="221">
        <v>47.27</v>
      </c>
    </row>
    <row r="3216" spans="1:4" ht="50.1" customHeight="1" x14ac:dyDescent="0.2">
      <c r="A3216" s="226">
        <v>97348</v>
      </c>
      <c r="B3216" s="223" t="s">
        <v>3581</v>
      </c>
      <c r="C3216" s="220" t="s">
        <v>125</v>
      </c>
      <c r="D3216" s="221">
        <v>65.239999999999995</v>
      </c>
    </row>
    <row r="3217" spans="1:4" ht="50.1" customHeight="1" x14ac:dyDescent="0.2">
      <c r="A3217" s="226">
        <v>97349</v>
      </c>
      <c r="B3217" s="223" t="s">
        <v>3582</v>
      </c>
      <c r="C3217" s="220" t="s">
        <v>125</v>
      </c>
      <c r="D3217" s="221">
        <v>93.93</v>
      </c>
    </row>
    <row r="3218" spans="1:4" ht="50.1" customHeight="1" x14ac:dyDescent="0.2">
      <c r="A3218" s="226">
        <v>97350</v>
      </c>
      <c r="B3218" s="223" t="s">
        <v>3583</v>
      </c>
      <c r="C3218" s="220" t="s">
        <v>125</v>
      </c>
      <c r="D3218" s="221">
        <v>114.01</v>
      </c>
    </row>
    <row r="3219" spans="1:4" ht="50.1" customHeight="1" x14ac:dyDescent="0.2">
      <c r="A3219" s="226">
        <v>97351</v>
      </c>
      <c r="B3219" s="223" t="s">
        <v>3584</v>
      </c>
      <c r="C3219" s="220" t="s">
        <v>125</v>
      </c>
      <c r="D3219" s="221">
        <v>157.56</v>
      </c>
    </row>
    <row r="3220" spans="1:4" ht="50.1" customHeight="1" x14ac:dyDescent="0.2">
      <c r="A3220" s="226">
        <v>97352</v>
      </c>
      <c r="B3220" s="223" t="s">
        <v>3585</v>
      </c>
      <c r="C3220" s="220" t="s">
        <v>125</v>
      </c>
      <c r="D3220" s="221">
        <v>204.11</v>
      </c>
    </row>
    <row r="3221" spans="1:4" ht="50.1" customHeight="1" x14ac:dyDescent="0.2">
      <c r="A3221" s="226">
        <v>97353</v>
      </c>
      <c r="B3221" s="223" t="s">
        <v>3586</v>
      </c>
      <c r="C3221" s="220" t="s">
        <v>125</v>
      </c>
      <c r="D3221" s="221">
        <v>31.86</v>
      </c>
    </row>
    <row r="3222" spans="1:4" ht="50.1" customHeight="1" x14ac:dyDescent="0.2">
      <c r="A3222" s="226">
        <v>97354</v>
      </c>
      <c r="B3222" s="223" t="s">
        <v>3587</v>
      </c>
      <c r="C3222" s="220" t="s">
        <v>125</v>
      </c>
      <c r="D3222" s="221">
        <v>50.16</v>
      </c>
    </row>
    <row r="3223" spans="1:4" ht="50.1" customHeight="1" x14ac:dyDescent="0.2">
      <c r="A3223" s="226">
        <v>97355</v>
      </c>
      <c r="B3223" s="223" t="s">
        <v>3588</v>
      </c>
      <c r="C3223" s="220" t="s">
        <v>125</v>
      </c>
      <c r="D3223" s="221">
        <v>68.33</v>
      </c>
    </row>
    <row r="3224" spans="1:4" ht="50.1" customHeight="1" x14ac:dyDescent="0.2">
      <c r="A3224" s="226">
        <v>97356</v>
      </c>
      <c r="B3224" s="223" t="s">
        <v>3589</v>
      </c>
      <c r="C3224" s="220" t="s">
        <v>125</v>
      </c>
      <c r="D3224" s="221">
        <v>38.19</v>
      </c>
    </row>
    <row r="3225" spans="1:4" ht="50.1" customHeight="1" x14ac:dyDescent="0.2">
      <c r="A3225" s="226">
        <v>97357</v>
      </c>
      <c r="B3225" s="223" t="s">
        <v>3590</v>
      </c>
      <c r="C3225" s="220" t="s">
        <v>125</v>
      </c>
      <c r="D3225" s="221">
        <v>61.03</v>
      </c>
    </row>
    <row r="3226" spans="1:4" ht="50.1" customHeight="1" x14ac:dyDescent="0.2">
      <c r="A3226" s="226">
        <v>97358</v>
      </c>
      <c r="B3226" s="223" t="s">
        <v>3591</v>
      </c>
      <c r="C3226" s="220" t="s">
        <v>125</v>
      </c>
      <c r="D3226" s="221">
        <v>83.16</v>
      </c>
    </row>
    <row r="3227" spans="1:4" ht="50.1" customHeight="1" x14ac:dyDescent="0.2">
      <c r="A3227" s="226">
        <v>97498</v>
      </c>
      <c r="B3227" s="223" t="s">
        <v>3592</v>
      </c>
      <c r="C3227" s="220" t="s">
        <v>125</v>
      </c>
      <c r="D3227" s="221">
        <v>24.42</v>
      </c>
    </row>
    <row r="3228" spans="1:4" ht="50.1" customHeight="1" x14ac:dyDescent="0.2">
      <c r="A3228" s="226">
        <v>97535</v>
      </c>
      <c r="B3228" s="223" t="s">
        <v>3593</v>
      </c>
      <c r="C3228" s="220" t="s">
        <v>125</v>
      </c>
      <c r="D3228" s="221">
        <v>27.31</v>
      </c>
    </row>
    <row r="3229" spans="1:4" ht="50.1" customHeight="1" x14ac:dyDescent="0.2">
      <c r="A3229" s="226">
        <v>97536</v>
      </c>
      <c r="B3229" s="223" t="s">
        <v>3594</v>
      </c>
      <c r="C3229" s="220" t="s">
        <v>125</v>
      </c>
      <c r="D3229" s="221">
        <v>33.92</v>
      </c>
    </row>
    <row r="3230" spans="1:4" ht="50.1" customHeight="1" x14ac:dyDescent="0.2">
      <c r="A3230" s="226">
        <v>72293</v>
      </c>
      <c r="B3230" s="223" t="s">
        <v>3595</v>
      </c>
      <c r="C3230" s="220" t="s">
        <v>206</v>
      </c>
      <c r="D3230" s="221">
        <v>4.68</v>
      </c>
    </row>
    <row r="3231" spans="1:4" ht="50.1" customHeight="1" x14ac:dyDescent="0.2">
      <c r="A3231" s="226">
        <v>72294</v>
      </c>
      <c r="B3231" s="223" t="s">
        <v>3596</v>
      </c>
      <c r="C3231" s="220" t="s">
        <v>206</v>
      </c>
      <c r="D3231" s="221">
        <v>7.11</v>
      </c>
    </row>
    <row r="3232" spans="1:4" ht="50.1" customHeight="1" x14ac:dyDescent="0.2">
      <c r="A3232" s="226">
        <v>72295</v>
      </c>
      <c r="B3232" s="223" t="s">
        <v>3597</v>
      </c>
      <c r="C3232" s="220" t="s">
        <v>206</v>
      </c>
      <c r="D3232" s="221">
        <v>9.75</v>
      </c>
    </row>
    <row r="3233" spans="1:4" ht="50.1" customHeight="1" x14ac:dyDescent="0.2">
      <c r="A3233" s="226">
        <v>72306</v>
      </c>
      <c r="B3233" s="223" t="s">
        <v>3598</v>
      </c>
      <c r="C3233" s="220" t="s">
        <v>206</v>
      </c>
      <c r="D3233" s="221">
        <v>150.35</v>
      </c>
    </row>
    <row r="3234" spans="1:4" ht="50.1" customHeight="1" x14ac:dyDescent="0.2">
      <c r="A3234" s="226">
        <v>72307</v>
      </c>
      <c r="B3234" s="223" t="s">
        <v>3599</v>
      </c>
      <c r="C3234" s="220" t="s">
        <v>206</v>
      </c>
      <c r="D3234" s="221">
        <v>210.74</v>
      </c>
    </row>
    <row r="3235" spans="1:4" ht="50.1" customHeight="1" x14ac:dyDescent="0.2">
      <c r="A3235" s="226">
        <v>72313</v>
      </c>
      <c r="B3235" s="223" t="s">
        <v>3600</v>
      </c>
      <c r="C3235" s="220" t="s">
        <v>206</v>
      </c>
      <c r="D3235" s="221">
        <v>491.61</v>
      </c>
    </row>
    <row r="3236" spans="1:4" ht="50.1" customHeight="1" x14ac:dyDescent="0.2">
      <c r="A3236" s="226">
        <v>72482</v>
      </c>
      <c r="B3236" s="223" t="s">
        <v>3601</v>
      </c>
      <c r="C3236" s="220" t="s">
        <v>206</v>
      </c>
      <c r="D3236" s="221">
        <v>210.83</v>
      </c>
    </row>
    <row r="3237" spans="1:4" ht="50.1" customHeight="1" x14ac:dyDescent="0.2">
      <c r="A3237" s="226">
        <v>72619</v>
      </c>
      <c r="B3237" s="223" t="s">
        <v>3602</v>
      </c>
      <c r="C3237" s="220" t="s">
        <v>206</v>
      </c>
      <c r="D3237" s="221">
        <v>88.21</v>
      </c>
    </row>
    <row r="3238" spans="1:4" ht="50.1" customHeight="1" x14ac:dyDescent="0.2">
      <c r="A3238" s="226">
        <v>72620</v>
      </c>
      <c r="B3238" s="223" t="s">
        <v>3603</v>
      </c>
      <c r="C3238" s="220" t="s">
        <v>206</v>
      </c>
      <c r="D3238" s="221">
        <v>153.83000000000001</v>
      </c>
    </row>
    <row r="3239" spans="1:4" ht="50.1" customHeight="1" x14ac:dyDescent="0.2">
      <c r="A3239" s="226">
        <v>72621</v>
      </c>
      <c r="B3239" s="223" t="s">
        <v>3604</v>
      </c>
      <c r="C3239" s="220" t="s">
        <v>206</v>
      </c>
      <c r="D3239" s="221">
        <v>246.96</v>
      </c>
    </row>
    <row r="3240" spans="1:4" ht="50.1" customHeight="1" x14ac:dyDescent="0.2">
      <c r="A3240" s="226">
        <v>72667</v>
      </c>
      <c r="B3240" s="223" t="s">
        <v>3605</v>
      </c>
      <c r="C3240" s="220" t="s">
        <v>206</v>
      </c>
      <c r="D3240" s="221">
        <v>120.87</v>
      </c>
    </row>
    <row r="3241" spans="1:4" ht="50.1" customHeight="1" x14ac:dyDescent="0.2">
      <c r="A3241" s="226">
        <v>72668</v>
      </c>
      <c r="B3241" s="223" t="s">
        <v>3606</v>
      </c>
      <c r="C3241" s="220" t="s">
        <v>206</v>
      </c>
      <c r="D3241" s="221">
        <v>120.24</v>
      </c>
    </row>
    <row r="3242" spans="1:4" ht="50.1" customHeight="1" x14ac:dyDescent="0.2">
      <c r="A3242" s="226">
        <v>72669</v>
      </c>
      <c r="B3242" s="223" t="s">
        <v>3607</v>
      </c>
      <c r="C3242" s="220" t="s">
        <v>206</v>
      </c>
      <c r="D3242" s="221">
        <v>123.91</v>
      </c>
    </row>
    <row r="3243" spans="1:4" ht="50.1" customHeight="1" x14ac:dyDescent="0.2">
      <c r="A3243" s="226">
        <v>72681</v>
      </c>
      <c r="B3243" s="223" t="s">
        <v>3608</v>
      </c>
      <c r="C3243" s="220" t="s">
        <v>206</v>
      </c>
      <c r="D3243" s="221">
        <v>85.47</v>
      </c>
    </row>
    <row r="3244" spans="1:4" ht="50.1" customHeight="1" x14ac:dyDescent="0.2">
      <c r="A3244" s="226">
        <v>72682</v>
      </c>
      <c r="B3244" s="223" t="s">
        <v>3609</v>
      </c>
      <c r="C3244" s="220" t="s">
        <v>206</v>
      </c>
      <c r="D3244" s="221">
        <v>171.99</v>
      </c>
    </row>
    <row r="3245" spans="1:4" ht="50.1" customHeight="1" x14ac:dyDescent="0.2">
      <c r="A3245" s="226">
        <v>72683</v>
      </c>
      <c r="B3245" s="223" t="s">
        <v>3610</v>
      </c>
      <c r="C3245" s="220" t="s">
        <v>206</v>
      </c>
      <c r="D3245" s="221">
        <v>276.32</v>
      </c>
    </row>
    <row r="3246" spans="1:4" ht="50.1" customHeight="1" x14ac:dyDescent="0.2">
      <c r="A3246" s="226">
        <v>72719</v>
      </c>
      <c r="B3246" s="223" t="s">
        <v>3611</v>
      </c>
      <c r="C3246" s="220" t="s">
        <v>206</v>
      </c>
      <c r="D3246" s="221">
        <v>188.57</v>
      </c>
    </row>
    <row r="3247" spans="1:4" ht="50.1" customHeight="1" x14ac:dyDescent="0.2">
      <c r="A3247" s="226">
        <v>72720</v>
      </c>
      <c r="B3247" s="223" t="s">
        <v>3612</v>
      </c>
      <c r="C3247" s="220" t="s">
        <v>206</v>
      </c>
      <c r="D3247" s="221">
        <v>259.69</v>
      </c>
    </row>
    <row r="3248" spans="1:4" ht="50.1" customHeight="1" x14ac:dyDescent="0.2">
      <c r="A3248" s="226">
        <v>72721</v>
      </c>
      <c r="B3248" s="223" t="s">
        <v>3613</v>
      </c>
      <c r="C3248" s="220" t="s">
        <v>206</v>
      </c>
      <c r="D3248" s="221">
        <v>562.57000000000005</v>
      </c>
    </row>
    <row r="3249" spans="1:4" ht="50.1" customHeight="1" x14ac:dyDescent="0.2">
      <c r="A3249" s="226">
        <v>89358</v>
      </c>
      <c r="B3249" s="223" t="s">
        <v>3614</v>
      </c>
      <c r="C3249" s="220" t="s">
        <v>206</v>
      </c>
      <c r="D3249" s="221">
        <v>4.6100000000000003</v>
      </c>
    </row>
    <row r="3250" spans="1:4" ht="50.1" customHeight="1" x14ac:dyDescent="0.2">
      <c r="A3250" s="226">
        <v>89359</v>
      </c>
      <c r="B3250" s="223" t="s">
        <v>3615</v>
      </c>
      <c r="C3250" s="220" t="s">
        <v>206</v>
      </c>
      <c r="D3250" s="221">
        <v>4.79</v>
      </c>
    </row>
    <row r="3251" spans="1:4" ht="50.1" customHeight="1" x14ac:dyDescent="0.2">
      <c r="A3251" s="226">
        <v>89360</v>
      </c>
      <c r="B3251" s="223" t="s">
        <v>3616</v>
      </c>
      <c r="C3251" s="220" t="s">
        <v>206</v>
      </c>
      <c r="D3251" s="221">
        <v>5.77</v>
      </c>
    </row>
    <row r="3252" spans="1:4" ht="50.1" customHeight="1" x14ac:dyDescent="0.2">
      <c r="A3252" s="226">
        <v>89361</v>
      </c>
      <c r="B3252" s="223" t="s">
        <v>3617</v>
      </c>
      <c r="C3252" s="220" t="s">
        <v>206</v>
      </c>
      <c r="D3252" s="221">
        <v>5.7</v>
      </c>
    </row>
    <row r="3253" spans="1:4" ht="50.1" customHeight="1" x14ac:dyDescent="0.2">
      <c r="A3253" s="226">
        <v>89362</v>
      </c>
      <c r="B3253" s="223" t="s">
        <v>3618</v>
      </c>
      <c r="C3253" s="220" t="s">
        <v>206</v>
      </c>
      <c r="D3253" s="221">
        <v>5.52</v>
      </c>
    </row>
    <row r="3254" spans="1:4" ht="50.1" customHeight="1" x14ac:dyDescent="0.2">
      <c r="A3254" s="226">
        <v>89363</v>
      </c>
      <c r="B3254" s="223" t="s">
        <v>3619</v>
      </c>
      <c r="C3254" s="220" t="s">
        <v>206</v>
      </c>
      <c r="D3254" s="221">
        <v>5.92</v>
      </c>
    </row>
    <row r="3255" spans="1:4" ht="50.1" customHeight="1" x14ac:dyDescent="0.2">
      <c r="A3255" s="226">
        <v>89364</v>
      </c>
      <c r="B3255" s="223" t="s">
        <v>3620</v>
      </c>
      <c r="C3255" s="220" t="s">
        <v>206</v>
      </c>
      <c r="D3255" s="221">
        <v>7.18</v>
      </c>
    </row>
    <row r="3256" spans="1:4" ht="50.1" customHeight="1" x14ac:dyDescent="0.2">
      <c r="A3256" s="226">
        <v>89365</v>
      </c>
      <c r="B3256" s="223" t="s">
        <v>3621</v>
      </c>
      <c r="C3256" s="220" t="s">
        <v>206</v>
      </c>
      <c r="D3256" s="221">
        <v>6.75</v>
      </c>
    </row>
    <row r="3257" spans="1:4" ht="50.1" customHeight="1" x14ac:dyDescent="0.2">
      <c r="A3257" s="226">
        <v>89366</v>
      </c>
      <c r="B3257" s="223" t="s">
        <v>3622</v>
      </c>
      <c r="C3257" s="220" t="s">
        <v>206</v>
      </c>
      <c r="D3257" s="221">
        <v>9.73</v>
      </c>
    </row>
    <row r="3258" spans="1:4" ht="50.1" customHeight="1" x14ac:dyDescent="0.2">
      <c r="A3258" s="226">
        <v>89367</v>
      </c>
      <c r="B3258" s="223" t="s">
        <v>3623</v>
      </c>
      <c r="C3258" s="220" t="s">
        <v>206</v>
      </c>
      <c r="D3258" s="221">
        <v>7.39</v>
      </c>
    </row>
    <row r="3259" spans="1:4" ht="50.1" customHeight="1" x14ac:dyDescent="0.2">
      <c r="A3259" s="226">
        <v>89368</v>
      </c>
      <c r="B3259" s="223" t="s">
        <v>3624</v>
      </c>
      <c r="C3259" s="220" t="s">
        <v>206</v>
      </c>
      <c r="D3259" s="221">
        <v>8.52</v>
      </c>
    </row>
    <row r="3260" spans="1:4" ht="50.1" customHeight="1" x14ac:dyDescent="0.2">
      <c r="A3260" s="226">
        <v>89369</v>
      </c>
      <c r="B3260" s="223" t="s">
        <v>3625</v>
      </c>
      <c r="C3260" s="220" t="s">
        <v>206</v>
      </c>
      <c r="D3260" s="221">
        <v>10.47</v>
      </c>
    </row>
    <row r="3261" spans="1:4" ht="50.1" customHeight="1" x14ac:dyDescent="0.2">
      <c r="A3261" s="226">
        <v>89370</v>
      </c>
      <c r="B3261" s="223" t="s">
        <v>3626</v>
      </c>
      <c r="C3261" s="220" t="s">
        <v>206</v>
      </c>
      <c r="D3261" s="221">
        <v>8.89</v>
      </c>
    </row>
    <row r="3262" spans="1:4" ht="50.1" customHeight="1" x14ac:dyDescent="0.2">
      <c r="A3262" s="226">
        <v>89371</v>
      </c>
      <c r="B3262" s="223" t="s">
        <v>3627</v>
      </c>
      <c r="C3262" s="220" t="s">
        <v>206</v>
      </c>
      <c r="D3262" s="221">
        <v>3.45</v>
      </c>
    </row>
    <row r="3263" spans="1:4" ht="50.1" customHeight="1" x14ac:dyDescent="0.2">
      <c r="A3263" s="226">
        <v>89372</v>
      </c>
      <c r="B3263" s="223" t="s">
        <v>3628</v>
      </c>
      <c r="C3263" s="220" t="s">
        <v>206</v>
      </c>
      <c r="D3263" s="221">
        <v>8.4700000000000006</v>
      </c>
    </row>
    <row r="3264" spans="1:4" ht="50.1" customHeight="1" x14ac:dyDescent="0.2">
      <c r="A3264" s="226">
        <v>89373</v>
      </c>
      <c r="B3264" s="223" t="s">
        <v>3629</v>
      </c>
      <c r="C3264" s="220" t="s">
        <v>206</v>
      </c>
      <c r="D3264" s="221">
        <v>3.8</v>
      </c>
    </row>
    <row r="3265" spans="1:4" ht="50.1" customHeight="1" x14ac:dyDescent="0.2">
      <c r="A3265" s="226">
        <v>89374</v>
      </c>
      <c r="B3265" s="223" t="s">
        <v>3630</v>
      </c>
      <c r="C3265" s="220" t="s">
        <v>206</v>
      </c>
      <c r="D3265" s="221">
        <v>6.33</v>
      </c>
    </row>
    <row r="3266" spans="1:4" ht="50.1" customHeight="1" x14ac:dyDescent="0.2">
      <c r="A3266" s="226">
        <v>89375</v>
      </c>
      <c r="B3266" s="223" t="s">
        <v>3631</v>
      </c>
      <c r="C3266" s="220" t="s">
        <v>206</v>
      </c>
      <c r="D3266" s="221">
        <v>6.05</v>
      </c>
    </row>
    <row r="3267" spans="1:4" ht="50.1" customHeight="1" x14ac:dyDescent="0.2">
      <c r="A3267" s="226">
        <v>89376</v>
      </c>
      <c r="B3267" s="223" t="s">
        <v>3632</v>
      </c>
      <c r="C3267" s="220" t="s">
        <v>206</v>
      </c>
      <c r="D3267" s="221">
        <v>3.61</v>
      </c>
    </row>
    <row r="3268" spans="1:4" ht="50.1" customHeight="1" x14ac:dyDescent="0.2">
      <c r="A3268" s="226">
        <v>89377</v>
      </c>
      <c r="B3268" s="223" t="s">
        <v>3633</v>
      </c>
      <c r="C3268" s="220" t="s">
        <v>206</v>
      </c>
      <c r="D3268" s="221">
        <v>5.32</v>
      </c>
    </row>
    <row r="3269" spans="1:4" ht="50.1" customHeight="1" x14ac:dyDescent="0.2">
      <c r="A3269" s="226">
        <v>89378</v>
      </c>
      <c r="B3269" s="223" t="s">
        <v>3634</v>
      </c>
      <c r="C3269" s="220" t="s">
        <v>206</v>
      </c>
      <c r="D3269" s="221">
        <v>4.03</v>
      </c>
    </row>
    <row r="3270" spans="1:4" ht="50.1" customHeight="1" x14ac:dyDescent="0.2">
      <c r="A3270" s="226">
        <v>89379</v>
      </c>
      <c r="B3270" s="223" t="s">
        <v>3635</v>
      </c>
      <c r="C3270" s="220" t="s">
        <v>206</v>
      </c>
      <c r="D3270" s="221">
        <v>11.24</v>
      </c>
    </row>
    <row r="3271" spans="1:4" ht="50.1" customHeight="1" x14ac:dyDescent="0.2">
      <c r="A3271" s="226">
        <v>89380</v>
      </c>
      <c r="B3271" s="223" t="s">
        <v>3636</v>
      </c>
      <c r="C3271" s="220" t="s">
        <v>206</v>
      </c>
      <c r="D3271" s="221">
        <v>5.48</v>
      </c>
    </row>
    <row r="3272" spans="1:4" ht="50.1" customHeight="1" x14ac:dyDescent="0.2">
      <c r="A3272" s="226">
        <v>89381</v>
      </c>
      <c r="B3272" s="223" t="s">
        <v>3637</v>
      </c>
      <c r="C3272" s="220" t="s">
        <v>206</v>
      </c>
      <c r="D3272" s="221">
        <v>7.98</v>
      </c>
    </row>
    <row r="3273" spans="1:4" ht="50.1" customHeight="1" x14ac:dyDescent="0.2">
      <c r="A3273" s="226">
        <v>89382</v>
      </c>
      <c r="B3273" s="223" t="s">
        <v>3638</v>
      </c>
      <c r="C3273" s="220" t="s">
        <v>206</v>
      </c>
      <c r="D3273" s="221">
        <v>7.13</v>
      </c>
    </row>
    <row r="3274" spans="1:4" ht="50.1" customHeight="1" x14ac:dyDescent="0.2">
      <c r="A3274" s="226">
        <v>89383</v>
      </c>
      <c r="B3274" s="223" t="s">
        <v>3639</v>
      </c>
      <c r="C3274" s="220" t="s">
        <v>206</v>
      </c>
      <c r="D3274" s="221">
        <v>4.22</v>
      </c>
    </row>
    <row r="3275" spans="1:4" ht="50.1" customHeight="1" x14ac:dyDescent="0.2">
      <c r="A3275" s="226">
        <v>89384</v>
      </c>
      <c r="B3275" s="223" t="s">
        <v>3640</v>
      </c>
      <c r="C3275" s="220" t="s">
        <v>206</v>
      </c>
      <c r="D3275" s="221">
        <v>7.32</v>
      </c>
    </row>
    <row r="3276" spans="1:4" ht="50.1" customHeight="1" x14ac:dyDescent="0.2">
      <c r="A3276" s="226">
        <v>89385</v>
      </c>
      <c r="B3276" s="223" t="s">
        <v>3641</v>
      </c>
      <c r="C3276" s="220" t="s">
        <v>206</v>
      </c>
      <c r="D3276" s="221">
        <v>4.46</v>
      </c>
    </row>
    <row r="3277" spans="1:4" ht="50.1" customHeight="1" x14ac:dyDescent="0.2">
      <c r="A3277" s="226">
        <v>89386</v>
      </c>
      <c r="B3277" s="223" t="s">
        <v>3642</v>
      </c>
      <c r="C3277" s="220" t="s">
        <v>206</v>
      </c>
      <c r="D3277" s="221">
        <v>5.35</v>
      </c>
    </row>
    <row r="3278" spans="1:4" ht="50.1" customHeight="1" x14ac:dyDescent="0.2">
      <c r="A3278" s="226">
        <v>89387</v>
      </c>
      <c r="B3278" s="223" t="s">
        <v>3643</v>
      </c>
      <c r="C3278" s="220" t="s">
        <v>206</v>
      </c>
      <c r="D3278" s="221">
        <v>17.37</v>
      </c>
    </row>
    <row r="3279" spans="1:4" ht="50.1" customHeight="1" x14ac:dyDescent="0.2">
      <c r="A3279" s="226">
        <v>89388</v>
      </c>
      <c r="B3279" s="223" t="s">
        <v>3644</v>
      </c>
      <c r="C3279" s="220" t="s">
        <v>206</v>
      </c>
      <c r="D3279" s="221">
        <v>6.67</v>
      </c>
    </row>
    <row r="3280" spans="1:4" ht="50.1" customHeight="1" x14ac:dyDescent="0.2">
      <c r="A3280" s="226">
        <v>89389</v>
      </c>
      <c r="B3280" s="223" t="s">
        <v>3645</v>
      </c>
      <c r="C3280" s="220" t="s">
        <v>206</v>
      </c>
      <c r="D3280" s="221">
        <v>7.25</v>
      </c>
    </row>
    <row r="3281" spans="1:4" ht="50.1" customHeight="1" x14ac:dyDescent="0.2">
      <c r="A3281" s="226">
        <v>89390</v>
      </c>
      <c r="B3281" s="223" t="s">
        <v>3646</v>
      </c>
      <c r="C3281" s="220" t="s">
        <v>206</v>
      </c>
      <c r="D3281" s="221">
        <v>10.36</v>
      </c>
    </row>
    <row r="3282" spans="1:4" ht="50.1" customHeight="1" x14ac:dyDescent="0.2">
      <c r="A3282" s="226">
        <v>89391</v>
      </c>
      <c r="B3282" s="223" t="s">
        <v>3647</v>
      </c>
      <c r="C3282" s="220" t="s">
        <v>206</v>
      </c>
      <c r="D3282" s="221">
        <v>5.64</v>
      </c>
    </row>
    <row r="3283" spans="1:4" ht="50.1" customHeight="1" x14ac:dyDescent="0.2">
      <c r="A3283" s="226">
        <v>89392</v>
      </c>
      <c r="B3283" s="223" t="s">
        <v>3648</v>
      </c>
      <c r="C3283" s="220" t="s">
        <v>206</v>
      </c>
      <c r="D3283" s="221">
        <v>14.11</v>
      </c>
    </row>
    <row r="3284" spans="1:4" ht="50.1" customHeight="1" x14ac:dyDescent="0.2">
      <c r="A3284" s="226">
        <v>89393</v>
      </c>
      <c r="B3284" s="223" t="s">
        <v>3649</v>
      </c>
      <c r="C3284" s="220" t="s">
        <v>206</v>
      </c>
      <c r="D3284" s="221">
        <v>6.41</v>
      </c>
    </row>
    <row r="3285" spans="1:4" ht="50.1" customHeight="1" x14ac:dyDescent="0.2">
      <c r="A3285" s="226">
        <v>89394</v>
      </c>
      <c r="B3285" s="223" t="s">
        <v>3650</v>
      </c>
      <c r="C3285" s="220" t="s">
        <v>206</v>
      </c>
      <c r="D3285" s="221">
        <v>11.76</v>
      </c>
    </row>
    <row r="3286" spans="1:4" ht="50.1" customHeight="1" x14ac:dyDescent="0.2">
      <c r="A3286" s="226">
        <v>89395</v>
      </c>
      <c r="B3286" s="223" t="s">
        <v>3651</v>
      </c>
      <c r="C3286" s="220" t="s">
        <v>206</v>
      </c>
      <c r="D3286" s="221">
        <v>7.66</v>
      </c>
    </row>
    <row r="3287" spans="1:4" ht="50.1" customHeight="1" x14ac:dyDescent="0.2">
      <c r="A3287" s="226">
        <v>89396</v>
      </c>
      <c r="B3287" s="223" t="s">
        <v>3652</v>
      </c>
      <c r="C3287" s="220" t="s">
        <v>206</v>
      </c>
      <c r="D3287" s="221">
        <v>13.33</v>
      </c>
    </row>
    <row r="3288" spans="1:4" ht="50.1" customHeight="1" x14ac:dyDescent="0.2">
      <c r="A3288" s="226">
        <v>89397</v>
      </c>
      <c r="B3288" s="223" t="s">
        <v>3653</v>
      </c>
      <c r="C3288" s="220" t="s">
        <v>206</v>
      </c>
      <c r="D3288" s="221">
        <v>8.85</v>
      </c>
    </row>
    <row r="3289" spans="1:4" ht="50.1" customHeight="1" x14ac:dyDescent="0.2">
      <c r="A3289" s="226">
        <v>89398</v>
      </c>
      <c r="B3289" s="223" t="s">
        <v>3654</v>
      </c>
      <c r="C3289" s="220" t="s">
        <v>206</v>
      </c>
      <c r="D3289" s="221">
        <v>10.37</v>
      </c>
    </row>
    <row r="3290" spans="1:4" ht="50.1" customHeight="1" x14ac:dyDescent="0.2">
      <c r="A3290" s="226">
        <v>89399</v>
      </c>
      <c r="B3290" s="223" t="s">
        <v>3655</v>
      </c>
      <c r="C3290" s="220" t="s">
        <v>206</v>
      </c>
      <c r="D3290" s="221">
        <v>19.46</v>
      </c>
    </row>
    <row r="3291" spans="1:4" ht="50.1" customHeight="1" x14ac:dyDescent="0.2">
      <c r="A3291" s="226">
        <v>89400</v>
      </c>
      <c r="B3291" s="223" t="s">
        <v>3656</v>
      </c>
      <c r="C3291" s="220" t="s">
        <v>206</v>
      </c>
      <c r="D3291" s="221">
        <v>12.22</v>
      </c>
    </row>
    <row r="3292" spans="1:4" ht="50.1" customHeight="1" x14ac:dyDescent="0.2">
      <c r="A3292" s="226">
        <v>89404</v>
      </c>
      <c r="B3292" s="223" t="s">
        <v>3657</v>
      </c>
      <c r="C3292" s="220" t="s">
        <v>206</v>
      </c>
      <c r="D3292" s="221">
        <v>3.05</v>
      </c>
    </row>
    <row r="3293" spans="1:4" ht="50.1" customHeight="1" x14ac:dyDescent="0.2">
      <c r="A3293" s="226">
        <v>89405</v>
      </c>
      <c r="B3293" s="223" t="s">
        <v>3658</v>
      </c>
      <c r="C3293" s="220" t="s">
        <v>206</v>
      </c>
      <c r="D3293" s="221">
        <v>3.23</v>
      </c>
    </row>
    <row r="3294" spans="1:4" ht="50.1" customHeight="1" x14ac:dyDescent="0.2">
      <c r="A3294" s="226">
        <v>89406</v>
      </c>
      <c r="B3294" s="223" t="s">
        <v>3659</v>
      </c>
      <c r="C3294" s="220" t="s">
        <v>206</v>
      </c>
      <c r="D3294" s="221">
        <v>4.21</v>
      </c>
    </row>
    <row r="3295" spans="1:4" ht="50.1" customHeight="1" x14ac:dyDescent="0.2">
      <c r="A3295" s="226">
        <v>89407</v>
      </c>
      <c r="B3295" s="223" t="s">
        <v>3660</v>
      </c>
      <c r="C3295" s="220" t="s">
        <v>206</v>
      </c>
      <c r="D3295" s="221">
        <v>4.1399999999999997</v>
      </c>
    </row>
    <row r="3296" spans="1:4" ht="50.1" customHeight="1" x14ac:dyDescent="0.2">
      <c r="A3296" s="226">
        <v>89408</v>
      </c>
      <c r="B3296" s="223" t="s">
        <v>3661</v>
      </c>
      <c r="C3296" s="220" t="s">
        <v>206</v>
      </c>
      <c r="D3296" s="221">
        <v>3.72</v>
      </c>
    </row>
    <row r="3297" spans="1:4" ht="50.1" customHeight="1" x14ac:dyDescent="0.2">
      <c r="A3297" s="226">
        <v>89409</v>
      </c>
      <c r="B3297" s="223" t="s">
        <v>3662</v>
      </c>
      <c r="C3297" s="220" t="s">
        <v>206</v>
      </c>
      <c r="D3297" s="221">
        <v>4.12</v>
      </c>
    </row>
    <row r="3298" spans="1:4" ht="50.1" customHeight="1" x14ac:dyDescent="0.2">
      <c r="A3298" s="226">
        <v>89410</v>
      </c>
      <c r="B3298" s="223" t="s">
        <v>3663</v>
      </c>
      <c r="C3298" s="220" t="s">
        <v>206</v>
      </c>
      <c r="D3298" s="221">
        <v>5.38</v>
      </c>
    </row>
    <row r="3299" spans="1:4" ht="50.1" customHeight="1" x14ac:dyDescent="0.2">
      <c r="A3299" s="226">
        <v>89411</v>
      </c>
      <c r="B3299" s="223" t="s">
        <v>3664</v>
      </c>
      <c r="C3299" s="220" t="s">
        <v>206</v>
      </c>
      <c r="D3299" s="221">
        <v>4.95</v>
      </c>
    </row>
    <row r="3300" spans="1:4" ht="50.1" customHeight="1" x14ac:dyDescent="0.2">
      <c r="A3300" s="226">
        <v>89412</v>
      </c>
      <c r="B3300" s="223" t="s">
        <v>3665</v>
      </c>
      <c r="C3300" s="220" t="s">
        <v>206</v>
      </c>
      <c r="D3300" s="221">
        <v>5.2</v>
      </c>
    </row>
    <row r="3301" spans="1:4" ht="50.1" customHeight="1" x14ac:dyDescent="0.2">
      <c r="A3301" s="226">
        <v>89413</v>
      </c>
      <c r="B3301" s="223" t="s">
        <v>3666</v>
      </c>
      <c r="C3301" s="220" t="s">
        <v>206</v>
      </c>
      <c r="D3301" s="221">
        <v>5.21</v>
      </c>
    </row>
    <row r="3302" spans="1:4" ht="50.1" customHeight="1" x14ac:dyDescent="0.2">
      <c r="A3302" s="226">
        <v>89414</v>
      </c>
      <c r="B3302" s="223" t="s">
        <v>3667</v>
      </c>
      <c r="C3302" s="220" t="s">
        <v>206</v>
      </c>
      <c r="D3302" s="221">
        <v>6.34</v>
      </c>
    </row>
    <row r="3303" spans="1:4" ht="50.1" customHeight="1" x14ac:dyDescent="0.2">
      <c r="A3303" s="226">
        <v>89415</v>
      </c>
      <c r="B3303" s="223" t="s">
        <v>3668</v>
      </c>
      <c r="C3303" s="220" t="s">
        <v>206</v>
      </c>
      <c r="D3303" s="221">
        <v>8.2899999999999991</v>
      </c>
    </row>
    <row r="3304" spans="1:4" ht="50.1" customHeight="1" x14ac:dyDescent="0.2">
      <c r="A3304" s="226">
        <v>89416</v>
      </c>
      <c r="B3304" s="223" t="s">
        <v>3669</v>
      </c>
      <c r="C3304" s="220" t="s">
        <v>206</v>
      </c>
      <c r="D3304" s="221">
        <v>6.71</v>
      </c>
    </row>
    <row r="3305" spans="1:4" ht="50.1" customHeight="1" x14ac:dyDescent="0.2">
      <c r="A3305" s="226">
        <v>89417</v>
      </c>
      <c r="B3305" s="223" t="s">
        <v>3670</v>
      </c>
      <c r="C3305" s="220" t="s">
        <v>206</v>
      </c>
      <c r="D3305" s="221">
        <v>2.42</v>
      </c>
    </row>
    <row r="3306" spans="1:4" ht="50.1" customHeight="1" x14ac:dyDescent="0.2">
      <c r="A3306" s="226">
        <v>89418</v>
      </c>
      <c r="B3306" s="223" t="s">
        <v>3671</v>
      </c>
      <c r="C3306" s="220" t="s">
        <v>206</v>
      </c>
      <c r="D3306" s="221">
        <v>7.44</v>
      </c>
    </row>
    <row r="3307" spans="1:4" ht="50.1" customHeight="1" x14ac:dyDescent="0.2">
      <c r="A3307" s="226">
        <v>89419</v>
      </c>
      <c r="B3307" s="223" t="s">
        <v>3672</v>
      </c>
      <c r="C3307" s="220" t="s">
        <v>206</v>
      </c>
      <c r="D3307" s="221">
        <v>2.77</v>
      </c>
    </row>
    <row r="3308" spans="1:4" ht="50.1" customHeight="1" x14ac:dyDescent="0.2">
      <c r="A3308" s="226">
        <v>89420</v>
      </c>
      <c r="B3308" s="223" t="s">
        <v>3673</v>
      </c>
      <c r="C3308" s="220" t="s">
        <v>206</v>
      </c>
      <c r="D3308" s="221">
        <v>5.3</v>
      </c>
    </row>
    <row r="3309" spans="1:4" ht="50.1" customHeight="1" x14ac:dyDescent="0.2">
      <c r="A3309" s="226">
        <v>89421</v>
      </c>
      <c r="B3309" s="223" t="s">
        <v>3674</v>
      </c>
      <c r="C3309" s="220" t="s">
        <v>206</v>
      </c>
      <c r="D3309" s="221">
        <v>5.0199999999999996</v>
      </c>
    </row>
    <row r="3310" spans="1:4" ht="50.1" customHeight="1" x14ac:dyDescent="0.2">
      <c r="A3310" s="226">
        <v>89422</v>
      </c>
      <c r="B3310" s="223" t="s">
        <v>3675</v>
      </c>
      <c r="C3310" s="220" t="s">
        <v>206</v>
      </c>
      <c r="D3310" s="221">
        <v>2.58</v>
      </c>
    </row>
    <row r="3311" spans="1:4" ht="50.1" customHeight="1" x14ac:dyDescent="0.2">
      <c r="A3311" s="226">
        <v>89423</v>
      </c>
      <c r="B3311" s="223" t="s">
        <v>3676</v>
      </c>
      <c r="C3311" s="220" t="s">
        <v>206</v>
      </c>
      <c r="D3311" s="221">
        <v>4.6100000000000003</v>
      </c>
    </row>
    <row r="3312" spans="1:4" ht="50.1" customHeight="1" x14ac:dyDescent="0.2">
      <c r="A3312" s="226">
        <v>89424</v>
      </c>
      <c r="B3312" s="223" t="s">
        <v>3677</v>
      </c>
      <c r="C3312" s="220" t="s">
        <v>206</v>
      </c>
      <c r="D3312" s="221">
        <v>2.82</v>
      </c>
    </row>
    <row r="3313" spans="1:4" ht="50.1" customHeight="1" x14ac:dyDescent="0.2">
      <c r="A3313" s="226">
        <v>89425</v>
      </c>
      <c r="B3313" s="223" t="s">
        <v>3678</v>
      </c>
      <c r="C3313" s="220" t="s">
        <v>206</v>
      </c>
      <c r="D3313" s="221">
        <v>10.029999999999999</v>
      </c>
    </row>
    <row r="3314" spans="1:4" ht="50.1" customHeight="1" x14ac:dyDescent="0.2">
      <c r="A3314" s="226">
        <v>89426</v>
      </c>
      <c r="B3314" s="223" t="s">
        <v>3679</v>
      </c>
      <c r="C3314" s="220" t="s">
        <v>206</v>
      </c>
      <c r="D3314" s="221">
        <v>4.2699999999999996</v>
      </c>
    </row>
    <row r="3315" spans="1:4" ht="50.1" customHeight="1" x14ac:dyDescent="0.2">
      <c r="A3315" s="226">
        <v>89427</v>
      </c>
      <c r="B3315" s="223" t="s">
        <v>3680</v>
      </c>
      <c r="C3315" s="220" t="s">
        <v>206</v>
      </c>
      <c r="D3315" s="221">
        <v>6.77</v>
      </c>
    </row>
    <row r="3316" spans="1:4" ht="50.1" customHeight="1" x14ac:dyDescent="0.2">
      <c r="A3316" s="226">
        <v>89428</v>
      </c>
      <c r="B3316" s="223" t="s">
        <v>3681</v>
      </c>
      <c r="C3316" s="220" t="s">
        <v>206</v>
      </c>
      <c r="D3316" s="221">
        <v>5.92</v>
      </c>
    </row>
    <row r="3317" spans="1:4" ht="50.1" customHeight="1" x14ac:dyDescent="0.2">
      <c r="A3317" s="226">
        <v>89429</v>
      </c>
      <c r="B3317" s="223" t="s">
        <v>3682</v>
      </c>
      <c r="C3317" s="220" t="s">
        <v>206</v>
      </c>
      <c r="D3317" s="221">
        <v>3.01</v>
      </c>
    </row>
    <row r="3318" spans="1:4" ht="50.1" customHeight="1" x14ac:dyDescent="0.2">
      <c r="A3318" s="226">
        <v>89430</v>
      </c>
      <c r="B3318" s="223" t="s">
        <v>3683</v>
      </c>
      <c r="C3318" s="220" t="s">
        <v>206</v>
      </c>
      <c r="D3318" s="221">
        <v>6.11</v>
      </c>
    </row>
    <row r="3319" spans="1:4" ht="50.1" customHeight="1" x14ac:dyDescent="0.2">
      <c r="A3319" s="226">
        <v>89431</v>
      </c>
      <c r="B3319" s="223" t="s">
        <v>3684</v>
      </c>
      <c r="C3319" s="220" t="s">
        <v>206</v>
      </c>
      <c r="D3319" s="221">
        <v>3.89</v>
      </c>
    </row>
    <row r="3320" spans="1:4" ht="50.1" customHeight="1" x14ac:dyDescent="0.2">
      <c r="A3320" s="226">
        <v>89432</v>
      </c>
      <c r="B3320" s="223" t="s">
        <v>3685</v>
      </c>
      <c r="C3320" s="220" t="s">
        <v>206</v>
      </c>
      <c r="D3320" s="221">
        <v>15.91</v>
      </c>
    </row>
    <row r="3321" spans="1:4" ht="50.1" customHeight="1" x14ac:dyDescent="0.2">
      <c r="A3321" s="226">
        <v>89433</v>
      </c>
      <c r="B3321" s="223" t="s">
        <v>3686</v>
      </c>
      <c r="C3321" s="220" t="s">
        <v>206</v>
      </c>
      <c r="D3321" s="221">
        <v>5.21</v>
      </c>
    </row>
    <row r="3322" spans="1:4" ht="50.1" customHeight="1" x14ac:dyDescent="0.2">
      <c r="A3322" s="226">
        <v>89434</v>
      </c>
      <c r="B3322" s="223" t="s">
        <v>3687</v>
      </c>
      <c r="C3322" s="220" t="s">
        <v>206</v>
      </c>
      <c r="D3322" s="221">
        <v>5.79</v>
      </c>
    </row>
    <row r="3323" spans="1:4" ht="50.1" customHeight="1" x14ac:dyDescent="0.2">
      <c r="A3323" s="226">
        <v>89435</v>
      </c>
      <c r="B3323" s="223" t="s">
        <v>3688</v>
      </c>
      <c r="C3323" s="220" t="s">
        <v>206</v>
      </c>
      <c r="D3323" s="221">
        <v>8.9</v>
      </c>
    </row>
    <row r="3324" spans="1:4" ht="50.1" customHeight="1" x14ac:dyDescent="0.2">
      <c r="A3324" s="226">
        <v>89436</v>
      </c>
      <c r="B3324" s="223" t="s">
        <v>3689</v>
      </c>
      <c r="C3324" s="220" t="s">
        <v>206</v>
      </c>
      <c r="D3324" s="221">
        <v>4.18</v>
      </c>
    </row>
    <row r="3325" spans="1:4" ht="50.1" customHeight="1" x14ac:dyDescent="0.2">
      <c r="A3325" s="226">
        <v>89437</v>
      </c>
      <c r="B3325" s="223" t="s">
        <v>3690</v>
      </c>
      <c r="C3325" s="220" t="s">
        <v>206</v>
      </c>
      <c r="D3325" s="221">
        <v>12.65</v>
      </c>
    </row>
    <row r="3326" spans="1:4" ht="50.1" customHeight="1" x14ac:dyDescent="0.2">
      <c r="A3326" s="226">
        <v>89438</v>
      </c>
      <c r="B3326" s="223" t="s">
        <v>3691</v>
      </c>
      <c r="C3326" s="220" t="s">
        <v>206</v>
      </c>
      <c r="D3326" s="221">
        <v>4.33</v>
      </c>
    </row>
    <row r="3327" spans="1:4" ht="50.1" customHeight="1" x14ac:dyDescent="0.2">
      <c r="A3327" s="226">
        <v>89439</v>
      </c>
      <c r="B3327" s="223" t="s">
        <v>3692</v>
      </c>
      <c r="C3327" s="220" t="s">
        <v>206</v>
      </c>
      <c r="D3327" s="221">
        <v>5.3</v>
      </c>
    </row>
    <row r="3328" spans="1:4" ht="50.1" customHeight="1" x14ac:dyDescent="0.2">
      <c r="A3328" s="226">
        <v>89440</v>
      </c>
      <c r="B3328" s="223" t="s">
        <v>3693</v>
      </c>
      <c r="C3328" s="220" t="s">
        <v>206</v>
      </c>
      <c r="D3328" s="221">
        <v>5.25</v>
      </c>
    </row>
    <row r="3329" spans="1:4" ht="50.1" customHeight="1" x14ac:dyDescent="0.2">
      <c r="A3329" s="226">
        <v>89441</v>
      </c>
      <c r="B3329" s="223" t="s">
        <v>3694</v>
      </c>
      <c r="C3329" s="220" t="s">
        <v>206</v>
      </c>
      <c r="D3329" s="221">
        <v>10.92</v>
      </c>
    </row>
    <row r="3330" spans="1:4" ht="50.1" customHeight="1" x14ac:dyDescent="0.2">
      <c r="A3330" s="226">
        <v>89442</v>
      </c>
      <c r="B3330" s="223" t="s">
        <v>3695</v>
      </c>
      <c r="C3330" s="220" t="s">
        <v>206</v>
      </c>
      <c r="D3330" s="221">
        <v>6.44</v>
      </c>
    </row>
    <row r="3331" spans="1:4" ht="50.1" customHeight="1" x14ac:dyDescent="0.2">
      <c r="A3331" s="226">
        <v>89443</v>
      </c>
      <c r="B3331" s="223" t="s">
        <v>3696</v>
      </c>
      <c r="C3331" s="220" t="s">
        <v>206</v>
      </c>
      <c r="D3331" s="221">
        <v>7.49</v>
      </c>
    </row>
    <row r="3332" spans="1:4" ht="50.1" customHeight="1" x14ac:dyDescent="0.2">
      <c r="A3332" s="226">
        <v>89444</v>
      </c>
      <c r="B3332" s="223" t="s">
        <v>3697</v>
      </c>
      <c r="C3332" s="220" t="s">
        <v>206</v>
      </c>
      <c r="D3332" s="221">
        <v>16.579999999999998</v>
      </c>
    </row>
    <row r="3333" spans="1:4" ht="50.1" customHeight="1" x14ac:dyDescent="0.2">
      <c r="A3333" s="226">
        <v>89445</v>
      </c>
      <c r="B3333" s="223" t="s">
        <v>3698</v>
      </c>
      <c r="C3333" s="220" t="s">
        <v>206</v>
      </c>
      <c r="D3333" s="221">
        <v>9.34</v>
      </c>
    </row>
    <row r="3334" spans="1:4" ht="50.1" customHeight="1" x14ac:dyDescent="0.2">
      <c r="A3334" s="226">
        <v>89481</v>
      </c>
      <c r="B3334" s="223" t="s">
        <v>3699</v>
      </c>
      <c r="C3334" s="220" t="s">
        <v>206</v>
      </c>
      <c r="D3334" s="221">
        <v>2.8</v>
      </c>
    </row>
    <row r="3335" spans="1:4" ht="50.1" customHeight="1" x14ac:dyDescent="0.2">
      <c r="A3335" s="226">
        <v>89485</v>
      </c>
      <c r="B3335" s="223" t="s">
        <v>3700</v>
      </c>
      <c r="C3335" s="220" t="s">
        <v>206</v>
      </c>
      <c r="D3335" s="221">
        <v>3.2</v>
      </c>
    </row>
    <row r="3336" spans="1:4" ht="50.1" customHeight="1" x14ac:dyDescent="0.2">
      <c r="A3336" s="226">
        <v>89489</v>
      </c>
      <c r="B3336" s="223" t="s">
        <v>3701</v>
      </c>
      <c r="C3336" s="220" t="s">
        <v>206</v>
      </c>
      <c r="D3336" s="221">
        <v>4.46</v>
      </c>
    </row>
    <row r="3337" spans="1:4" ht="50.1" customHeight="1" x14ac:dyDescent="0.2">
      <c r="A3337" s="226">
        <v>89490</v>
      </c>
      <c r="B3337" s="223" t="s">
        <v>3702</v>
      </c>
      <c r="C3337" s="220" t="s">
        <v>206</v>
      </c>
      <c r="D3337" s="221">
        <v>4.03</v>
      </c>
    </row>
    <row r="3338" spans="1:4" ht="50.1" customHeight="1" x14ac:dyDescent="0.2">
      <c r="A3338" s="226">
        <v>89492</v>
      </c>
      <c r="B3338" s="223" t="s">
        <v>3703</v>
      </c>
      <c r="C3338" s="220" t="s">
        <v>206</v>
      </c>
      <c r="D3338" s="221">
        <v>4.18</v>
      </c>
    </row>
    <row r="3339" spans="1:4" ht="50.1" customHeight="1" x14ac:dyDescent="0.2">
      <c r="A3339" s="226">
        <v>89493</v>
      </c>
      <c r="B3339" s="223" t="s">
        <v>3704</v>
      </c>
      <c r="C3339" s="220" t="s">
        <v>206</v>
      </c>
      <c r="D3339" s="221">
        <v>5.31</v>
      </c>
    </row>
    <row r="3340" spans="1:4" ht="50.1" customHeight="1" x14ac:dyDescent="0.2">
      <c r="A3340" s="226">
        <v>89494</v>
      </c>
      <c r="B3340" s="223" t="s">
        <v>3705</v>
      </c>
      <c r="C3340" s="220" t="s">
        <v>206</v>
      </c>
      <c r="D3340" s="221">
        <v>7.26</v>
      </c>
    </row>
    <row r="3341" spans="1:4" ht="50.1" customHeight="1" x14ac:dyDescent="0.2">
      <c r="A3341" s="226">
        <v>89496</v>
      </c>
      <c r="B3341" s="223" t="s">
        <v>3706</v>
      </c>
      <c r="C3341" s="220" t="s">
        <v>206</v>
      </c>
      <c r="D3341" s="221">
        <v>5.68</v>
      </c>
    </row>
    <row r="3342" spans="1:4" ht="50.1" customHeight="1" x14ac:dyDescent="0.2">
      <c r="A3342" s="226">
        <v>89497</v>
      </c>
      <c r="B3342" s="223" t="s">
        <v>3707</v>
      </c>
      <c r="C3342" s="220" t="s">
        <v>206</v>
      </c>
      <c r="D3342" s="221">
        <v>6.8</v>
      </c>
    </row>
    <row r="3343" spans="1:4" ht="50.1" customHeight="1" x14ac:dyDescent="0.2">
      <c r="A3343" s="226">
        <v>89498</v>
      </c>
      <c r="B3343" s="223" t="s">
        <v>3708</v>
      </c>
      <c r="C3343" s="220" t="s">
        <v>206</v>
      </c>
      <c r="D3343" s="221">
        <v>7.11</v>
      </c>
    </row>
    <row r="3344" spans="1:4" ht="50.1" customHeight="1" x14ac:dyDescent="0.2">
      <c r="A3344" s="226">
        <v>89499</v>
      </c>
      <c r="B3344" s="223" t="s">
        <v>3709</v>
      </c>
      <c r="C3344" s="220" t="s">
        <v>206</v>
      </c>
      <c r="D3344" s="221">
        <v>11.53</v>
      </c>
    </row>
    <row r="3345" spans="1:4" ht="50.1" customHeight="1" x14ac:dyDescent="0.2">
      <c r="A3345" s="226">
        <v>89500</v>
      </c>
      <c r="B3345" s="223" t="s">
        <v>3710</v>
      </c>
      <c r="C3345" s="220" t="s">
        <v>206</v>
      </c>
      <c r="D3345" s="221">
        <v>7.11</v>
      </c>
    </row>
    <row r="3346" spans="1:4" ht="50.1" customHeight="1" x14ac:dyDescent="0.2">
      <c r="A3346" s="226">
        <v>89501</v>
      </c>
      <c r="B3346" s="223" t="s">
        <v>3711</v>
      </c>
      <c r="C3346" s="220" t="s">
        <v>206</v>
      </c>
      <c r="D3346" s="221">
        <v>8.2200000000000006</v>
      </c>
    </row>
    <row r="3347" spans="1:4" ht="50.1" customHeight="1" x14ac:dyDescent="0.2">
      <c r="A3347" s="226">
        <v>89502</v>
      </c>
      <c r="B3347" s="223" t="s">
        <v>3712</v>
      </c>
      <c r="C3347" s="220" t="s">
        <v>206</v>
      </c>
      <c r="D3347" s="221">
        <v>9.0500000000000007</v>
      </c>
    </row>
    <row r="3348" spans="1:4" ht="50.1" customHeight="1" x14ac:dyDescent="0.2">
      <c r="A3348" s="226">
        <v>89503</v>
      </c>
      <c r="B3348" s="223" t="s">
        <v>3713</v>
      </c>
      <c r="C3348" s="220" t="s">
        <v>206</v>
      </c>
      <c r="D3348" s="221">
        <v>13.41</v>
      </c>
    </row>
    <row r="3349" spans="1:4" ht="50.1" customHeight="1" x14ac:dyDescent="0.2">
      <c r="A3349" s="226">
        <v>89504</v>
      </c>
      <c r="B3349" s="223" t="s">
        <v>3714</v>
      </c>
      <c r="C3349" s="220" t="s">
        <v>206</v>
      </c>
      <c r="D3349" s="221">
        <v>12.03</v>
      </c>
    </row>
    <row r="3350" spans="1:4" ht="50.1" customHeight="1" x14ac:dyDescent="0.2">
      <c r="A3350" s="226">
        <v>89505</v>
      </c>
      <c r="B3350" s="223" t="s">
        <v>3715</v>
      </c>
      <c r="C3350" s="220" t="s">
        <v>206</v>
      </c>
      <c r="D3350" s="221">
        <v>22.31</v>
      </c>
    </row>
    <row r="3351" spans="1:4" ht="50.1" customHeight="1" x14ac:dyDescent="0.2">
      <c r="A3351" s="226">
        <v>89506</v>
      </c>
      <c r="B3351" s="223" t="s">
        <v>3716</v>
      </c>
      <c r="C3351" s="220" t="s">
        <v>206</v>
      </c>
      <c r="D3351" s="221">
        <v>21.72</v>
      </c>
    </row>
    <row r="3352" spans="1:4" ht="50.1" customHeight="1" x14ac:dyDescent="0.2">
      <c r="A3352" s="226">
        <v>89507</v>
      </c>
      <c r="B3352" s="223" t="s">
        <v>3717</v>
      </c>
      <c r="C3352" s="220" t="s">
        <v>206</v>
      </c>
      <c r="D3352" s="221">
        <v>26.04</v>
      </c>
    </row>
    <row r="3353" spans="1:4" ht="50.1" customHeight="1" x14ac:dyDescent="0.2">
      <c r="A3353" s="226">
        <v>89510</v>
      </c>
      <c r="B3353" s="223" t="s">
        <v>3718</v>
      </c>
      <c r="C3353" s="220" t="s">
        <v>206</v>
      </c>
      <c r="D3353" s="221">
        <v>18.260000000000002</v>
      </c>
    </row>
    <row r="3354" spans="1:4" ht="50.1" customHeight="1" x14ac:dyDescent="0.2">
      <c r="A3354" s="226">
        <v>89513</v>
      </c>
      <c r="B3354" s="223" t="s">
        <v>3719</v>
      </c>
      <c r="C3354" s="220" t="s">
        <v>206</v>
      </c>
      <c r="D3354" s="221">
        <v>60.64</v>
      </c>
    </row>
    <row r="3355" spans="1:4" ht="50.1" customHeight="1" x14ac:dyDescent="0.2">
      <c r="A3355" s="226">
        <v>89514</v>
      </c>
      <c r="B3355" s="223" t="s">
        <v>3720</v>
      </c>
      <c r="C3355" s="220" t="s">
        <v>206</v>
      </c>
      <c r="D3355" s="221">
        <v>6.25</v>
      </c>
    </row>
    <row r="3356" spans="1:4" ht="50.1" customHeight="1" x14ac:dyDescent="0.2">
      <c r="A3356" s="226">
        <v>89515</v>
      </c>
      <c r="B3356" s="223" t="s">
        <v>3721</v>
      </c>
      <c r="C3356" s="220" t="s">
        <v>206</v>
      </c>
      <c r="D3356" s="221">
        <v>46.79</v>
      </c>
    </row>
    <row r="3357" spans="1:4" ht="50.1" customHeight="1" x14ac:dyDescent="0.2">
      <c r="A3357" s="226">
        <v>89516</v>
      </c>
      <c r="B3357" s="223" t="s">
        <v>3722</v>
      </c>
      <c r="C3357" s="220" t="s">
        <v>206</v>
      </c>
      <c r="D3357" s="221">
        <v>5.89</v>
      </c>
    </row>
    <row r="3358" spans="1:4" ht="50.1" customHeight="1" x14ac:dyDescent="0.2">
      <c r="A3358" s="226">
        <v>89517</v>
      </c>
      <c r="B3358" s="223" t="s">
        <v>3723</v>
      </c>
      <c r="C3358" s="220" t="s">
        <v>206</v>
      </c>
      <c r="D3358" s="221">
        <v>43.03</v>
      </c>
    </row>
    <row r="3359" spans="1:4" ht="50.1" customHeight="1" x14ac:dyDescent="0.2">
      <c r="A3359" s="226">
        <v>89518</v>
      </c>
      <c r="B3359" s="223" t="s">
        <v>3724</v>
      </c>
      <c r="C3359" s="220" t="s">
        <v>206</v>
      </c>
      <c r="D3359" s="221">
        <v>9.31</v>
      </c>
    </row>
    <row r="3360" spans="1:4" ht="50.1" customHeight="1" x14ac:dyDescent="0.2">
      <c r="A3360" s="226">
        <v>89519</v>
      </c>
      <c r="B3360" s="223" t="s">
        <v>3725</v>
      </c>
      <c r="C3360" s="220" t="s">
        <v>206</v>
      </c>
      <c r="D3360" s="221">
        <v>33.42</v>
      </c>
    </row>
    <row r="3361" spans="1:4" ht="50.1" customHeight="1" x14ac:dyDescent="0.2">
      <c r="A3361" s="226">
        <v>89520</v>
      </c>
      <c r="B3361" s="223" t="s">
        <v>3726</v>
      </c>
      <c r="C3361" s="220" t="s">
        <v>206</v>
      </c>
      <c r="D3361" s="221">
        <v>8.5299999999999994</v>
      </c>
    </row>
    <row r="3362" spans="1:4" ht="50.1" customHeight="1" x14ac:dyDescent="0.2">
      <c r="A3362" s="226">
        <v>89521</v>
      </c>
      <c r="B3362" s="223" t="s">
        <v>3727</v>
      </c>
      <c r="C3362" s="220" t="s">
        <v>206</v>
      </c>
      <c r="D3362" s="221">
        <v>68.44</v>
      </c>
    </row>
    <row r="3363" spans="1:4" ht="50.1" customHeight="1" x14ac:dyDescent="0.2">
      <c r="A3363" s="226">
        <v>89522</v>
      </c>
      <c r="B3363" s="223" t="s">
        <v>3728</v>
      </c>
      <c r="C3363" s="220" t="s">
        <v>206</v>
      </c>
      <c r="D3363" s="221">
        <v>19.739999999999998</v>
      </c>
    </row>
    <row r="3364" spans="1:4" ht="50.1" customHeight="1" x14ac:dyDescent="0.2">
      <c r="A3364" s="226">
        <v>89523</v>
      </c>
      <c r="B3364" s="223" t="s">
        <v>3729</v>
      </c>
      <c r="C3364" s="220" t="s">
        <v>206</v>
      </c>
      <c r="D3364" s="221">
        <v>53.04</v>
      </c>
    </row>
    <row r="3365" spans="1:4" ht="50.1" customHeight="1" x14ac:dyDescent="0.2">
      <c r="A3365" s="226">
        <v>89524</v>
      </c>
      <c r="B3365" s="223" t="s">
        <v>3730</v>
      </c>
      <c r="C3365" s="220" t="s">
        <v>206</v>
      </c>
      <c r="D3365" s="221">
        <v>19.23</v>
      </c>
    </row>
    <row r="3366" spans="1:4" ht="50.1" customHeight="1" x14ac:dyDescent="0.2">
      <c r="A3366" s="226">
        <v>89525</v>
      </c>
      <c r="B3366" s="223" t="s">
        <v>3731</v>
      </c>
      <c r="C3366" s="220" t="s">
        <v>206</v>
      </c>
      <c r="D3366" s="221">
        <v>51.16</v>
      </c>
    </row>
    <row r="3367" spans="1:4" ht="50.1" customHeight="1" x14ac:dyDescent="0.2">
      <c r="A3367" s="226">
        <v>89526</v>
      </c>
      <c r="B3367" s="223" t="s">
        <v>3732</v>
      </c>
      <c r="C3367" s="220" t="s">
        <v>206</v>
      </c>
      <c r="D3367" s="221">
        <v>21.51</v>
      </c>
    </row>
    <row r="3368" spans="1:4" ht="50.1" customHeight="1" x14ac:dyDescent="0.2">
      <c r="A3368" s="226">
        <v>89527</v>
      </c>
      <c r="B3368" s="223" t="s">
        <v>3733</v>
      </c>
      <c r="C3368" s="220" t="s">
        <v>206</v>
      </c>
      <c r="D3368" s="221">
        <v>39.479999999999997</v>
      </c>
    </row>
    <row r="3369" spans="1:4" ht="50.1" customHeight="1" x14ac:dyDescent="0.2">
      <c r="A3369" s="226">
        <v>89528</v>
      </c>
      <c r="B3369" s="223" t="s">
        <v>3734</v>
      </c>
      <c r="C3369" s="220" t="s">
        <v>206</v>
      </c>
      <c r="D3369" s="221">
        <v>2.2000000000000002</v>
      </c>
    </row>
    <row r="3370" spans="1:4" ht="50.1" customHeight="1" x14ac:dyDescent="0.2">
      <c r="A3370" s="226">
        <v>89529</v>
      </c>
      <c r="B3370" s="223" t="s">
        <v>3735</v>
      </c>
      <c r="C3370" s="220" t="s">
        <v>206</v>
      </c>
      <c r="D3370" s="221">
        <v>30.8</v>
      </c>
    </row>
    <row r="3371" spans="1:4" ht="50.1" customHeight="1" x14ac:dyDescent="0.2">
      <c r="A3371" s="226">
        <v>89530</v>
      </c>
      <c r="B3371" s="223" t="s">
        <v>3736</v>
      </c>
      <c r="C3371" s="220" t="s">
        <v>206</v>
      </c>
      <c r="D3371" s="221">
        <v>9.41</v>
      </c>
    </row>
    <row r="3372" spans="1:4" ht="50.1" customHeight="1" x14ac:dyDescent="0.2">
      <c r="A3372" s="226">
        <v>89531</v>
      </c>
      <c r="B3372" s="223" t="s">
        <v>3737</v>
      </c>
      <c r="C3372" s="220" t="s">
        <v>206</v>
      </c>
      <c r="D3372" s="221">
        <v>26.08</v>
      </c>
    </row>
    <row r="3373" spans="1:4" ht="50.1" customHeight="1" x14ac:dyDescent="0.2">
      <c r="A3373" s="226">
        <v>89532</v>
      </c>
      <c r="B3373" s="223" t="s">
        <v>3738</v>
      </c>
      <c r="C3373" s="220" t="s">
        <v>206</v>
      </c>
      <c r="D3373" s="221">
        <v>3.65</v>
      </c>
    </row>
    <row r="3374" spans="1:4" ht="50.1" customHeight="1" x14ac:dyDescent="0.2">
      <c r="A3374" s="226">
        <v>89533</v>
      </c>
      <c r="B3374" s="223" t="s">
        <v>3739</v>
      </c>
      <c r="C3374" s="220" t="s">
        <v>206</v>
      </c>
      <c r="D3374" s="221">
        <v>26.08</v>
      </c>
    </row>
    <row r="3375" spans="1:4" ht="50.1" customHeight="1" x14ac:dyDescent="0.2">
      <c r="A3375" s="226">
        <v>89534</v>
      </c>
      <c r="B3375" s="223" t="s">
        <v>3740</v>
      </c>
      <c r="C3375" s="220" t="s">
        <v>206</v>
      </c>
      <c r="D3375" s="221">
        <v>2.63</v>
      </c>
    </row>
    <row r="3376" spans="1:4" ht="50.1" customHeight="1" x14ac:dyDescent="0.2">
      <c r="A3376" s="226">
        <v>89535</v>
      </c>
      <c r="B3376" s="223" t="s">
        <v>3741</v>
      </c>
      <c r="C3376" s="220" t="s">
        <v>206</v>
      </c>
      <c r="D3376" s="221">
        <v>35.11</v>
      </c>
    </row>
    <row r="3377" spans="1:4" ht="50.1" customHeight="1" x14ac:dyDescent="0.2">
      <c r="A3377" s="226">
        <v>89536</v>
      </c>
      <c r="B3377" s="223" t="s">
        <v>3742</v>
      </c>
      <c r="C3377" s="220" t="s">
        <v>206</v>
      </c>
      <c r="D3377" s="221">
        <v>5.3</v>
      </c>
    </row>
    <row r="3378" spans="1:4" ht="50.1" customHeight="1" x14ac:dyDescent="0.2">
      <c r="A3378" s="226">
        <v>89538</v>
      </c>
      <c r="B3378" s="223" t="s">
        <v>3743</v>
      </c>
      <c r="C3378" s="220" t="s">
        <v>206</v>
      </c>
      <c r="D3378" s="221">
        <v>2.39</v>
      </c>
    </row>
    <row r="3379" spans="1:4" ht="50.1" customHeight="1" x14ac:dyDescent="0.2">
      <c r="A3379" s="226">
        <v>89540</v>
      </c>
      <c r="B3379" s="223" t="s">
        <v>3744</v>
      </c>
      <c r="C3379" s="220" t="s">
        <v>206</v>
      </c>
      <c r="D3379" s="221">
        <v>5.49</v>
      </c>
    </row>
    <row r="3380" spans="1:4" ht="50.1" customHeight="1" x14ac:dyDescent="0.2">
      <c r="A3380" s="226">
        <v>89541</v>
      </c>
      <c r="B3380" s="223" t="s">
        <v>3745</v>
      </c>
      <c r="C3380" s="220" t="s">
        <v>206</v>
      </c>
      <c r="D3380" s="221">
        <v>3.22</v>
      </c>
    </row>
    <row r="3381" spans="1:4" ht="50.1" customHeight="1" x14ac:dyDescent="0.2">
      <c r="A3381" s="226">
        <v>89542</v>
      </c>
      <c r="B3381" s="223" t="s">
        <v>3746</v>
      </c>
      <c r="C3381" s="220" t="s">
        <v>206</v>
      </c>
      <c r="D3381" s="221">
        <v>15.24</v>
      </c>
    </row>
    <row r="3382" spans="1:4" ht="50.1" customHeight="1" x14ac:dyDescent="0.2">
      <c r="A3382" s="226">
        <v>89544</v>
      </c>
      <c r="B3382" s="223" t="s">
        <v>3747</v>
      </c>
      <c r="C3382" s="220" t="s">
        <v>206</v>
      </c>
      <c r="D3382" s="221">
        <v>6.02</v>
      </c>
    </row>
    <row r="3383" spans="1:4" ht="50.1" customHeight="1" x14ac:dyDescent="0.2">
      <c r="A3383" s="226">
        <v>89545</v>
      </c>
      <c r="B3383" s="223" t="s">
        <v>3748</v>
      </c>
      <c r="C3383" s="220" t="s">
        <v>206</v>
      </c>
      <c r="D3383" s="221">
        <v>8.75</v>
      </c>
    </row>
    <row r="3384" spans="1:4" ht="50.1" customHeight="1" x14ac:dyDescent="0.2">
      <c r="A3384" s="226">
        <v>89546</v>
      </c>
      <c r="B3384" s="223" t="s">
        <v>3749</v>
      </c>
      <c r="C3384" s="220" t="s">
        <v>206</v>
      </c>
      <c r="D3384" s="221">
        <v>6.58</v>
      </c>
    </row>
    <row r="3385" spans="1:4" ht="50.1" customHeight="1" x14ac:dyDescent="0.2">
      <c r="A3385" s="226">
        <v>89547</v>
      </c>
      <c r="B3385" s="223" t="s">
        <v>3750</v>
      </c>
      <c r="C3385" s="220" t="s">
        <v>206</v>
      </c>
      <c r="D3385" s="221">
        <v>12.91</v>
      </c>
    </row>
    <row r="3386" spans="1:4" ht="50.1" customHeight="1" x14ac:dyDescent="0.2">
      <c r="A3386" s="226">
        <v>89548</v>
      </c>
      <c r="B3386" s="223" t="s">
        <v>3751</v>
      </c>
      <c r="C3386" s="220" t="s">
        <v>206</v>
      </c>
      <c r="D3386" s="221">
        <v>14.48</v>
      </c>
    </row>
    <row r="3387" spans="1:4" ht="50.1" customHeight="1" x14ac:dyDescent="0.2">
      <c r="A3387" s="226">
        <v>89549</v>
      </c>
      <c r="B3387" s="223" t="s">
        <v>3752</v>
      </c>
      <c r="C3387" s="220" t="s">
        <v>206</v>
      </c>
      <c r="D3387" s="221">
        <v>10.5</v>
      </c>
    </row>
    <row r="3388" spans="1:4" ht="50.1" customHeight="1" x14ac:dyDescent="0.2">
      <c r="A3388" s="226">
        <v>89550</v>
      </c>
      <c r="B3388" s="223" t="s">
        <v>3753</v>
      </c>
      <c r="C3388" s="220" t="s">
        <v>206</v>
      </c>
      <c r="D3388" s="221">
        <v>30.8</v>
      </c>
    </row>
    <row r="3389" spans="1:4" ht="50.1" customHeight="1" x14ac:dyDescent="0.2">
      <c r="A3389" s="226">
        <v>89551</v>
      </c>
      <c r="B3389" s="223" t="s">
        <v>3754</v>
      </c>
      <c r="C3389" s="220" t="s">
        <v>206</v>
      </c>
      <c r="D3389" s="221">
        <v>5.12</v>
      </c>
    </row>
    <row r="3390" spans="1:4" ht="50.1" customHeight="1" x14ac:dyDescent="0.2">
      <c r="A3390" s="226">
        <v>89552</v>
      </c>
      <c r="B3390" s="223" t="s">
        <v>3755</v>
      </c>
      <c r="C3390" s="220" t="s">
        <v>206</v>
      </c>
      <c r="D3390" s="221">
        <v>8.23</v>
      </c>
    </row>
    <row r="3391" spans="1:4" ht="50.1" customHeight="1" x14ac:dyDescent="0.2">
      <c r="A3391" s="226">
        <v>89553</v>
      </c>
      <c r="B3391" s="223" t="s">
        <v>3756</v>
      </c>
      <c r="C3391" s="220" t="s">
        <v>206</v>
      </c>
      <c r="D3391" s="221">
        <v>3.51</v>
      </c>
    </row>
    <row r="3392" spans="1:4" ht="50.1" customHeight="1" x14ac:dyDescent="0.2">
      <c r="A3392" s="226">
        <v>89554</v>
      </c>
      <c r="B3392" s="223" t="s">
        <v>3757</v>
      </c>
      <c r="C3392" s="220" t="s">
        <v>206</v>
      </c>
      <c r="D3392" s="221">
        <v>15.87</v>
      </c>
    </row>
    <row r="3393" spans="1:4" ht="50.1" customHeight="1" x14ac:dyDescent="0.2">
      <c r="A3393" s="226">
        <v>89555</v>
      </c>
      <c r="B3393" s="223" t="s">
        <v>3758</v>
      </c>
      <c r="C3393" s="220" t="s">
        <v>206</v>
      </c>
      <c r="D3393" s="221">
        <v>11.98</v>
      </c>
    </row>
    <row r="3394" spans="1:4" ht="50.1" customHeight="1" x14ac:dyDescent="0.2">
      <c r="A3394" s="226">
        <v>89556</v>
      </c>
      <c r="B3394" s="223" t="s">
        <v>3759</v>
      </c>
      <c r="C3394" s="220" t="s">
        <v>206</v>
      </c>
      <c r="D3394" s="221">
        <v>23.49</v>
      </c>
    </row>
    <row r="3395" spans="1:4" ht="50.1" customHeight="1" x14ac:dyDescent="0.2">
      <c r="A3395" s="226">
        <v>89557</v>
      </c>
      <c r="B3395" s="223" t="s">
        <v>3760</v>
      </c>
      <c r="C3395" s="220" t="s">
        <v>206</v>
      </c>
      <c r="D3395" s="221">
        <v>18.559999999999999</v>
      </c>
    </row>
    <row r="3396" spans="1:4" ht="50.1" customHeight="1" x14ac:dyDescent="0.2">
      <c r="A3396" s="226">
        <v>89558</v>
      </c>
      <c r="B3396" s="223" t="s">
        <v>3761</v>
      </c>
      <c r="C3396" s="220" t="s">
        <v>206</v>
      </c>
      <c r="D3396" s="221">
        <v>5.05</v>
      </c>
    </row>
    <row r="3397" spans="1:4" ht="50.1" customHeight="1" x14ac:dyDescent="0.2">
      <c r="A3397" s="226">
        <v>89559</v>
      </c>
      <c r="B3397" s="223" t="s">
        <v>3762</v>
      </c>
      <c r="C3397" s="220" t="s">
        <v>206</v>
      </c>
      <c r="D3397" s="221">
        <v>41.38</v>
      </c>
    </row>
    <row r="3398" spans="1:4" ht="50.1" customHeight="1" x14ac:dyDescent="0.2">
      <c r="A3398" s="226">
        <v>89561</v>
      </c>
      <c r="B3398" s="223" t="s">
        <v>3763</v>
      </c>
      <c r="C3398" s="220" t="s">
        <v>206</v>
      </c>
      <c r="D3398" s="221">
        <v>10.69</v>
      </c>
    </row>
    <row r="3399" spans="1:4" ht="50.1" customHeight="1" x14ac:dyDescent="0.2">
      <c r="A3399" s="226">
        <v>89562</v>
      </c>
      <c r="B3399" s="223" t="s">
        <v>3764</v>
      </c>
      <c r="C3399" s="220" t="s">
        <v>206</v>
      </c>
      <c r="D3399" s="221">
        <v>5.03</v>
      </c>
    </row>
    <row r="3400" spans="1:4" ht="50.1" customHeight="1" x14ac:dyDescent="0.2">
      <c r="A3400" s="226">
        <v>89563</v>
      </c>
      <c r="B3400" s="223" t="s">
        <v>3765</v>
      </c>
      <c r="C3400" s="220" t="s">
        <v>206</v>
      </c>
      <c r="D3400" s="221">
        <v>16.190000000000001</v>
      </c>
    </row>
    <row r="3401" spans="1:4" ht="50.1" customHeight="1" x14ac:dyDescent="0.2">
      <c r="A3401" s="226">
        <v>89564</v>
      </c>
      <c r="B3401" s="223" t="s">
        <v>3766</v>
      </c>
      <c r="C3401" s="220" t="s">
        <v>206</v>
      </c>
      <c r="D3401" s="221">
        <v>9.0500000000000007</v>
      </c>
    </row>
    <row r="3402" spans="1:4" ht="50.1" customHeight="1" x14ac:dyDescent="0.2">
      <c r="A3402" s="226">
        <v>89565</v>
      </c>
      <c r="B3402" s="223" t="s">
        <v>3767</v>
      </c>
      <c r="C3402" s="220" t="s">
        <v>206</v>
      </c>
      <c r="D3402" s="221">
        <v>36.43</v>
      </c>
    </row>
    <row r="3403" spans="1:4" ht="50.1" customHeight="1" x14ac:dyDescent="0.2">
      <c r="A3403" s="226">
        <v>89566</v>
      </c>
      <c r="B3403" s="223" t="s">
        <v>3768</v>
      </c>
      <c r="C3403" s="220" t="s">
        <v>206</v>
      </c>
      <c r="D3403" s="221">
        <v>30.18</v>
      </c>
    </row>
    <row r="3404" spans="1:4" ht="50.1" customHeight="1" x14ac:dyDescent="0.2">
      <c r="A3404" s="226">
        <v>89567</v>
      </c>
      <c r="B3404" s="223" t="s">
        <v>3769</v>
      </c>
      <c r="C3404" s="220" t="s">
        <v>206</v>
      </c>
      <c r="D3404" s="221">
        <v>54.87</v>
      </c>
    </row>
    <row r="3405" spans="1:4" ht="50.1" customHeight="1" x14ac:dyDescent="0.2">
      <c r="A3405" s="226">
        <v>89568</v>
      </c>
      <c r="B3405" s="223" t="s">
        <v>3770</v>
      </c>
      <c r="C3405" s="220" t="s">
        <v>206</v>
      </c>
      <c r="D3405" s="221">
        <v>14.54</v>
      </c>
    </row>
    <row r="3406" spans="1:4" ht="50.1" customHeight="1" x14ac:dyDescent="0.2">
      <c r="A3406" s="226">
        <v>89569</v>
      </c>
      <c r="B3406" s="223" t="s">
        <v>3771</v>
      </c>
      <c r="C3406" s="220" t="s">
        <v>206</v>
      </c>
      <c r="D3406" s="221">
        <v>53.04</v>
      </c>
    </row>
    <row r="3407" spans="1:4" ht="50.1" customHeight="1" x14ac:dyDescent="0.2">
      <c r="A3407" s="226">
        <v>89570</v>
      </c>
      <c r="B3407" s="223" t="s">
        <v>3772</v>
      </c>
      <c r="C3407" s="220" t="s">
        <v>206</v>
      </c>
      <c r="D3407" s="221">
        <v>5.89</v>
      </c>
    </row>
    <row r="3408" spans="1:4" ht="50.1" customHeight="1" x14ac:dyDescent="0.2">
      <c r="A3408" s="226">
        <v>89571</v>
      </c>
      <c r="B3408" s="223" t="s">
        <v>3773</v>
      </c>
      <c r="C3408" s="220" t="s">
        <v>206</v>
      </c>
      <c r="D3408" s="221">
        <v>48.58</v>
      </c>
    </row>
    <row r="3409" spans="1:4" ht="50.1" customHeight="1" x14ac:dyDescent="0.2">
      <c r="A3409" s="226">
        <v>89572</v>
      </c>
      <c r="B3409" s="223" t="s">
        <v>3774</v>
      </c>
      <c r="C3409" s="220" t="s">
        <v>206</v>
      </c>
      <c r="D3409" s="221">
        <v>5.1100000000000003</v>
      </c>
    </row>
    <row r="3410" spans="1:4" ht="50.1" customHeight="1" x14ac:dyDescent="0.2">
      <c r="A3410" s="226">
        <v>89573</v>
      </c>
      <c r="B3410" s="223" t="s">
        <v>3775</v>
      </c>
      <c r="C3410" s="220" t="s">
        <v>206</v>
      </c>
      <c r="D3410" s="221">
        <v>38.020000000000003</v>
      </c>
    </row>
    <row r="3411" spans="1:4" ht="50.1" customHeight="1" x14ac:dyDescent="0.2">
      <c r="A3411" s="226">
        <v>89574</v>
      </c>
      <c r="B3411" s="223" t="s">
        <v>3776</v>
      </c>
      <c r="C3411" s="220" t="s">
        <v>206</v>
      </c>
      <c r="D3411" s="221">
        <v>70.44</v>
      </c>
    </row>
    <row r="3412" spans="1:4" ht="50.1" customHeight="1" x14ac:dyDescent="0.2">
      <c r="A3412" s="226">
        <v>89575</v>
      </c>
      <c r="B3412" s="223" t="s">
        <v>3777</v>
      </c>
      <c r="C3412" s="220" t="s">
        <v>206</v>
      </c>
      <c r="D3412" s="221">
        <v>6.35</v>
      </c>
    </row>
    <row r="3413" spans="1:4" ht="50.1" customHeight="1" x14ac:dyDescent="0.2">
      <c r="A3413" s="226">
        <v>89577</v>
      </c>
      <c r="B3413" s="223" t="s">
        <v>3778</v>
      </c>
      <c r="C3413" s="220" t="s">
        <v>206</v>
      </c>
      <c r="D3413" s="221">
        <v>21.12</v>
      </c>
    </row>
    <row r="3414" spans="1:4" ht="50.1" customHeight="1" x14ac:dyDescent="0.2">
      <c r="A3414" s="226">
        <v>89579</v>
      </c>
      <c r="B3414" s="223" t="s">
        <v>3779</v>
      </c>
      <c r="C3414" s="220" t="s">
        <v>206</v>
      </c>
      <c r="D3414" s="221">
        <v>6.26</v>
      </c>
    </row>
    <row r="3415" spans="1:4" ht="50.1" customHeight="1" x14ac:dyDescent="0.2">
      <c r="A3415" s="226">
        <v>89581</v>
      </c>
      <c r="B3415" s="223" t="s">
        <v>3780</v>
      </c>
      <c r="C3415" s="220" t="s">
        <v>206</v>
      </c>
      <c r="D3415" s="221">
        <v>18.55</v>
      </c>
    </row>
    <row r="3416" spans="1:4" ht="50.1" customHeight="1" x14ac:dyDescent="0.2">
      <c r="A3416" s="226">
        <v>89582</v>
      </c>
      <c r="B3416" s="223" t="s">
        <v>3781</v>
      </c>
      <c r="C3416" s="220" t="s">
        <v>206</v>
      </c>
      <c r="D3416" s="221">
        <v>18.04</v>
      </c>
    </row>
    <row r="3417" spans="1:4" ht="50.1" customHeight="1" x14ac:dyDescent="0.2">
      <c r="A3417" s="226">
        <v>89583</v>
      </c>
      <c r="B3417" s="223" t="s">
        <v>3782</v>
      </c>
      <c r="C3417" s="220" t="s">
        <v>206</v>
      </c>
      <c r="D3417" s="221">
        <v>20.32</v>
      </c>
    </row>
    <row r="3418" spans="1:4" ht="50.1" customHeight="1" x14ac:dyDescent="0.2">
      <c r="A3418" s="226">
        <v>89584</v>
      </c>
      <c r="B3418" s="223" t="s">
        <v>3783</v>
      </c>
      <c r="C3418" s="220" t="s">
        <v>206</v>
      </c>
      <c r="D3418" s="221">
        <v>29.61</v>
      </c>
    </row>
    <row r="3419" spans="1:4" ht="50.1" customHeight="1" x14ac:dyDescent="0.2">
      <c r="A3419" s="226">
        <v>89585</v>
      </c>
      <c r="B3419" s="223" t="s">
        <v>3784</v>
      </c>
      <c r="C3419" s="220" t="s">
        <v>206</v>
      </c>
      <c r="D3419" s="221">
        <v>24.89</v>
      </c>
    </row>
    <row r="3420" spans="1:4" ht="50.1" customHeight="1" x14ac:dyDescent="0.2">
      <c r="A3420" s="226">
        <v>89586</v>
      </c>
      <c r="B3420" s="223" t="s">
        <v>3785</v>
      </c>
      <c r="C3420" s="220" t="s">
        <v>206</v>
      </c>
      <c r="D3420" s="221">
        <v>24.89</v>
      </c>
    </row>
    <row r="3421" spans="1:4" ht="50.1" customHeight="1" x14ac:dyDescent="0.2">
      <c r="A3421" s="226">
        <v>89587</v>
      </c>
      <c r="B3421" s="223" t="s">
        <v>3786</v>
      </c>
      <c r="C3421" s="220" t="s">
        <v>206</v>
      </c>
      <c r="D3421" s="221">
        <v>33.92</v>
      </c>
    </row>
    <row r="3422" spans="1:4" ht="50.1" customHeight="1" x14ac:dyDescent="0.2">
      <c r="A3422" s="226">
        <v>89590</v>
      </c>
      <c r="B3422" s="223" t="s">
        <v>3787</v>
      </c>
      <c r="C3422" s="220" t="s">
        <v>206</v>
      </c>
      <c r="D3422" s="221">
        <v>93.2</v>
      </c>
    </row>
    <row r="3423" spans="1:4" ht="50.1" customHeight="1" x14ac:dyDescent="0.2">
      <c r="A3423" s="226">
        <v>89591</v>
      </c>
      <c r="B3423" s="223" t="s">
        <v>3788</v>
      </c>
      <c r="C3423" s="220" t="s">
        <v>206</v>
      </c>
      <c r="D3423" s="221">
        <v>75.61</v>
      </c>
    </row>
    <row r="3424" spans="1:4" ht="50.1" customHeight="1" x14ac:dyDescent="0.2">
      <c r="A3424" s="226">
        <v>89592</v>
      </c>
      <c r="B3424" s="223" t="s">
        <v>3789</v>
      </c>
      <c r="C3424" s="220" t="s">
        <v>206</v>
      </c>
      <c r="D3424" s="221">
        <v>219.05</v>
      </c>
    </row>
    <row r="3425" spans="1:4" ht="50.1" customHeight="1" x14ac:dyDescent="0.2">
      <c r="A3425" s="226">
        <v>89593</v>
      </c>
      <c r="B3425" s="223" t="s">
        <v>3790</v>
      </c>
      <c r="C3425" s="220" t="s">
        <v>206</v>
      </c>
      <c r="D3425" s="221">
        <v>14.84</v>
      </c>
    </row>
    <row r="3426" spans="1:4" ht="50.1" customHeight="1" x14ac:dyDescent="0.2">
      <c r="A3426" s="226">
        <v>89594</v>
      </c>
      <c r="B3426" s="223" t="s">
        <v>3791</v>
      </c>
      <c r="C3426" s="220" t="s">
        <v>206</v>
      </c>
      <c r="D3426" s="221">
        <v>17.52</v>
      </c>
    </row>
    <row r="3427" spans="1:4" ht="50.1" customHeight="1" x14ac:dyDescent="0.2">
      <c r="A3427" s="226">
        <v>89595</v>
      </c>
      <c r="B3427" s="223" t="s">
        <v>3792</v>
      </c>
      <c r="C3427" s="220" t="s">
        <v>206</v>
      </c>
      <c r="D3427" s="221">
        <v>9.18</v>
      </c>
    </row>
    <row r="3428" spans="1:4" ht="50.1" customHeight="1" x14ac:dyDescent="0.2">
      <c r="A3428" s="226">
        <v>89596</v>
      </c>
      <c r="B3428" s="223" t="s">
        <v>3793</v>
      </c>
      <c r="C3428" s="220" t="s">
        <v>206</v>
      </c>
      <c r="D3428" s="221">
        <v>6.57</v>
      </c>
    </row>
    <row r="3429" spans="1:4" ht="50.1" customHeight="1" x14ac:dyDescent="0.2">
      <c r="A3429" s="226">
        <v>89597</v>
      </c>
      <c r="B3429" s="223" t="s">
        <v>3794</v>
      </c>
      <c r="C3429" s="220" t="s">
        <v>206</v>
      </c>
      <c r="D3429" s="221">
        <v>12.13</v>
      </c>
    </row>
    <row r="3430" spans="1:4" ht="50.1" customHeight="1" x14ac:dyDescent="0.2">
      <c r="A3430" s="226">
        <v>89598</v>
      </c>
      <c r="B3430" s="223" t="s">
        <v>3795</v>
      </c>
      <c r="C3430" s="220" t="s">
        <v>206</v>
      </c>
      <c r="D3430" s="221">
        <v>27.82</v>
      </c>
    </row>
    <row r="3431" spans="1:4" ht="50.1" customHeight="1" x14ac:dyDescent="0.2">
      <c r="A3431" s="226">
        <v>89599</v>
      </c>
      <c r="B3431" s="223" t="s">
        <v>3796</v>
      </c>
      <c r="C3431" s="220" t="s">
        <v>206</v>
      </c>
      <c r="D3431" s="221">
        <v>12.02</v>
      </c>
    </row>
    <row r="3432" spans="1:4" ht="50.1" customHeight="1" x14ac:dyDescent="0.2">
      <c r="A3432" s="226">
        <v>89600</v>
      </c>
      <c r="B3432" s="223" t="s">
        <v>3797</v>
      </c>
      <c r="C3432" s="220" t="s">
        <v>206</v>
      </c>
      <c r="D3432" s="221">
        <v>13.59</v>
      </c>
    </row>
    <row r="3433" spans="1:4" ht="50.1" customHeight="1" x14ac:dyDescent="0.2">
      <c r="A3433" s="226">
        <v>89605</v>
      </c>
      <c r="B3433" s="223" t="s">
        <v>3798</v>
      </c>
      <c r="C3433" s="220" t="s">
        <v>206</v>
      </c>
      <c r="D3433" s="221">
        <v>10.93</v>
      </c>
    </row>
    <row r="3434" spans="1:4" ht="50.1" customHeight="1" x14ac:dyDescent="0.2">
      <c r="A3434" s="226">
        <v>89609</v>
      </c>
      <c r="B3434" s="223" t="s">
        <v>3799</v>
      </c>
      <c r="C3434" s="220" t="s">
        <v>206</v>
      </c>
      <c r="D3434" s="221">
        <v>36.79</v>
      </c>
    </row>
    <row r="3435" spans="1:4" ht="50.1" customHeight="1" x14ac:dyDescent="0.2">
      <c r="A3435" s="226">
        <v>89610</v>
      </c>
      <c r="B3435" s="223" t="s">
        <v>3800</v>
      </c>
      <c r="C3435" s="220" t="s">
        <v>206</v>
      </c>
      <c r="D3435" s="221">
        <v>12.16</v>
      </c>
    </row>
    <row r="3436" spans="1:4" ht="50.1" customHeight="1" x14ac:dyDescent="0.2">
      <c r="A3436" s="226">
        <v>89611</v>
      </c>
      <c r="B3436" s="223" t="s">
        <v>3801</v>
      </c>
      <c r="C3436" s="220" t="s">
        <v>206</v>
      </c>
      <c r="D3436" s="221">
        <v>17.850000000000001</v>
      </c>
    </row>
    <row r="3437" spans="1:4" ht="50.1" customHeight="1" x14ac:dyDescent="0.2">
      <c r="A3437" s="226">
        <v>89612</v>
      </c>
      <c r="B3437" s="223" t="s">
        <v>3802</v>
      </c>
      <c r="C3437" s="220" t="s">
        <v>206</v>
      </c>
      <c r="D3437" s="221">
        <v>73.62</v>
      </c>
    </row>
    <row r="3438" spans="1:4" ht="50.1" customHeight="1" x14ac:dyDescent="0.2">
      <c r="A3438" s="226">
        <v>89613</v>
      </c>
      <c r="B3438" s="223" t="s">
        <v>3803</v>
      </c>
      <c r="C3438" s="220" t="s">
        <v>206</v>
      </c>
      <c r="D3438" s="221">
        <v>19.68</v>
      </c>
    </row>
    <row r="3439" spans="1:4" ht="50.1" customHeight="1" x14ac:dyDescent="0.2">
      <c r="A3439" s="226">
        <v>89614</v>
      </c>
      <c r="B3439" s="223" t="s">
        <v>3804</v>
      </c>
      <c r="C3439" s="220" t="s">
        <v>206</v>
      </c>
      <c r="D3439" s="221">
        <v>33.659999999999997</v>
      </c>
    </row>
    <row r="3440" spans="1:4" ht="50.1" customHeight="1" x14ac:dyDescent="0.2">
      <c r="A3440" s="226">
        <v>89615</v>
      </c>
      <c r="B3440" s="223" t="s">
        <v>3805</v>
      </c>
      <c r="C3440" s="220" t="s">
        <v>206</v>
      </c>
      <c r="D3440" s="221">
        <v>107.19</v>
      </c>
    </row>
    <row r="3441" spans="1:4" ht="50.1" customHeight="1" x14ac:dyDescent="0.2">
      <c r="A3441" s="226">
        <v>89616</v>
      </c>
      <c r="B3441" s="223" t="s">
        <v>3806</v>
      </c>
      <c r="C3441" s="220" t="s">
        <v>206</v>
      </c>
      <c r="D3441" s="221">
        <v>27.37</v>
      </c>
    </row>
    <row r="3442" spans="1:4" ht="50.1" customHeight="1" x14ac:dyDescent="0.2">
      <c r="A3442" s="226">
        <v>89617</v>
      </c>
      <c r="B3442" s="223" t="s">
        <v>3807</v>
      </c>
      <c r="C3442" s="220" t="s">
        <v>206</v>
      </c>
      <c r="D3442" s="221">
        <v>4.0199999999999996</v>
      </c>
    </row>
    <row r="3443" spans="1:4" ht="50.1" customHeight="1" x14ac:dyDescent="0.2">
      <c r="A3443" s="226">
        <v>89618</v>
      </c>
      <c r="B3443" s="223" t="s">
        <v>3808</v>
      </c>
      <c r="C3443" s="220" t="s">
        <v>206</v>
      </c>
      <c r="D3443" s="221">
        <v>9.69</v>
      </c>
    </row>
    <row r="3444" spans="1:4" ht="50.1" customHeight="1" x14ac:dyDescent="0.2">
      <c r="A3444" s="226">
        <v>89619</v>
      </c>
      <c r="B3444" s="223" t="s">
        <v>3809</v>
      </c>
      <c r="C3444" s="220" t="s">
        <v>206</v>
      </c>
      <c r="D3444" s="221">
        <v>5.21</v>
      </c>
    </row>
    <row r="3445" spans="1:4" ht="50.1" customHeight="1" x14ac:dyDescent="0.2">
      <c r="A3445" s="226">
        <v>89620</v>
      </c>
      <c r="B3445" s="223" t="s">
        <v>3810</v>
      </c>
      <c r="C3445" s="220" t="s">
        <v>206</v>
      </c>
      <c r="D3445" s="221">
        <v>6.12</v>
      </c>
    </row>
    <row r="3446" spans="1:4" ht="50.1" customHeight="1" x14ac:dyDescent="0.2">
      <c r="A3446" s="226">
        <v>89621</v>
      </c>
      <c r="B3446" s="223" t="s">
        <v>3811</v>
      </c>
      <c r="C3446" s="220" t="s">
        <v>206</v>
      </c>
      <c r="D3446" s="221">
        <v>15.21</v>
      </c>
    </row>
    <row r="3447" spans="1:4" ht="50.1" customHeight="1" x14ac:dyDescent="0.2">
      <c r="A3447" s="226">
        <v>89622</v>
      </c>
      <c r="B3447" s="223" t="s">
        <v>3812</v>
      </c>
      <c r="C3447" s="220" t="s">
        <v>206</v>
      </c>
      <c r="D3447" s="221">
        <v>7.97</v>
      </c>
    </row>
    <row r="3448" spans="1:4" ht="50.1" customHeight="1" x14ac:dyDescent="0.2">
      <c r="A3448" s="226">
        <v>89623</v>
      </c>
      <c r="B3448" s="223" t="s">
        <v>3813</v>
      </c>
      <c r="C3448" s="220" t="s">
        <v>206</v>
      </c>
      <c r="D3448" s="221">
        <v>10.43</v>
      </c>
    </row>
    <row r="3449" spans="1:4" ht="50.1" customHeight="1" x14ac:dyDescent="0.2">
      <c r="A3449" s="226">
        <v>89624</v>
      </c>
      <c r="B3449" s="223" t="s">
        <v>3814</v>
      </c>
      <c r="C3449" s="220" t="s">
        <v>206</v>
      </c>
      <c r="D3449" s="221">
        <v>10.34</v>
      </c>
    </row>
    <row r="3450" spans="1:4" ht="50.1" customHeight="1" x14ac:dyDescent="0.2">
      <c r="A3450" s="226">
        <v>89625</v>
      </c>
      <c r="B3450" s="223" t="s">
        <v>3815</v>
      </c>
      <c r="C3450" s="220" t="s">
        <v>206</v>
      </c>
      <c r="D3450" s="221">
        <v>12.58</v>
      </c>
    </row>
    <row r="3451" spans="1:4" ht="50.1" customHeight="1" x14ac:dyDescent="0.2">
      <c r="A3451" s="226">
        <v>89626</v>
      </c>
      <c r="B3451" s="223" t="s">
        <v>3816</v>
      </c>
      <c r="C3451" s="220" t="s">
        <v>206</v>
      </c>
      <c r="D3451" s="221">
        <v>15.77</v>
      </c>
    </row>
    <row r="3452" spans="1:4" ht="50.1" customHeight="1" x14ac:dyDescent="0.2">
      <c r="A3452" s="226">
        <v>89627</v>
      </c>
      <c r="B3452" s="223" t="s">
        <v>3817</v>
      </c>
      <c r="C3452" s="220" t="s">
        <v>206</v>
      </c>
      <c r="D3452" s="221">
        <v>12.36</v>
      </c>
    </row>
    <row r="3453" spans="1:4" ht="50.1" customHeight="1" x14ac:dyDescent="0.2">
      <c r="A3453" s="226">
        <v>89628</v>
      </c>
      <c r="B3453" s="223" t="s">
        <v>3818</v>
      </c>
      <c r="C3453" s="220" t="s">
        <v>206</v>
      </c>
      <c r="D3453" s="221">
        <v>25.84</v>
      </c>
    </row>
    <row r="3454" spans="1:4" ht="50.1" customHeight="1" x14ac:dyDescent="0.2">
      <c r="A3454" s="226">
        <v>89629</v>
      </c>
      <c r="B3454" s="223" t="s">
        <v>3819</v>
      </c>
      <c r="C3454" s="220" t="s">
        <v>206</v>
      </c>
      <c r="D3454" s="221">
        <v>45.54</v>
      </c>
    </row>
    <row r="3455" spans="1:4" ht="50.1" customHeight="1" x14ac:dyDescent="0.2">
      <c r="A3455" s="226">
        <v>89630</v>
      </c>
      <c r="B3455" s="223" t="s">
        <v>3820</v>
      </c>
      <c r="C3455" s="220" t="s">
        <v>206</v>
      </c>
      <c r="D3455" s="221">
        <v>39.17</v>
      </c>
    </row>
    <row r="3456" spans="1:4" ht="50.1" customHeight="1" x14ac:dyDescent="0.2">
      <c r="A3456" s="226">
        <v>89631</v>
      </c>
      <c r="B3456" s="223" t="s">
        <v>3821</v>
      </c>
      <c r="C3456" s="220" t="s">
        <v>206</v>
      </c>
      <c r="D3456" s="221">
        <v>66.790000000000006</v>
      </c>
    </row>
    <row r="3457" spans="1:4" ht="50.1" customHeight="1" x14ac:dyDescent="0.2">
      <c r="A3457" s="226">
        <v>89632</v>
      </c>
      <c r="B3457" s="223" t="s">
        <v>3822</v>
      </c>
      <c r="C3457" s="220" t="s">
        <v>206</v>
      </c>
      <c r="D3457" s="221">
        <v>57.33</v>
      </c>
    </row>
    <row r="3458" spans="1:4" ht="50.1" customHeight="1" x14ac:dyDescent="0.2">
      <c r="A3458" s="226">
        <v>89637</v>
      </c>
      <c r="B3458" s="223" t="s">
        <v>3823</v>
      </c>
      <c r="C3458" s="220" t="s">
        <v>206</v>
      </c>
      <c r="D3458" s="221">
        <v>5.63</v>
      </c>
    </row>
    <row r="3459" spans="1:4" ht="50.1" customHeight="1" x14ac:dyDescent="0.2">
      <c r="A3459" s="226">
        <v>89638</v>
      </c>
      <c r="B3459" s="223" t="s">
        <v>3824</v>
      </c>
      <c r="C3459" s="220" t="s">
        <v>206</v>
      </c>
      <c r="D3459" s="221">
        <v>6.23</v>
      </c>
    </row>
    <row r="3460" spans="1:4" ht="50.1" customHeight="1" x14ac:dyDescent="0.2">
      <c r="A3460" s="226">
        <v>89639</v>
      </c>
      <c r="B3460" s="223" t="s">
        <v>3825</v>
      </c>
      <c r="C3460" s="220" t="s">
        <v>206</v>
      </c>
      <c r="D3460" s="221">
        <v>6.47</v>
      </c>
    </row>
    <row r="3461" spans="1:4" ht="50.1" customHeight="1" x14ac:dyDescent="0.2">
      <c r="A3461" s="226">
        <v>89641</v>
      </c>
      <c r="B3461" s="223" t="s">
        <v>3826</v>
      </c>
      <c r="C3461" s="220" t="s">
        <v>206</v>
      </c>
      <c r="D3461" s="221">
        <v>7.88</v>
      </c>
    </row>
    <row r="3462" spans="1:4" ht="50.1" customHeight="1" x14ac:dyDescent="0.2">
      <c r="A3462" s="226">
        <v>89642</v>
      </c>
      <c r="B3462" s="223" t="s">
        <v>3827</v>
      </c>
      <c r="C3462" s="220" t="s">
        <v>206</v>
      </c>
      <c r="D3462" s="221">
        <v>9.0399999999999991</v>
      </c>
    </row>
    <row r="3463" spans="1:4" ht="50.1" customHeight="1" x14ac:dyDescent="0.2">
      <c r="A3463" s="226">
        <v>89643</v>
      </c>
      <c r="B3463" s="223" t="s">
        <v>3828</v>
      </c>
      <c r="C3463" s="220" t="s">
        <v>206</v>
      </c>
      <c r="D3463" s="221">
        <v>9.43</v>
      </c>
    </row>
    <row r="3464" spans="1:4" ht="50.1" customHeight="1" x14ac:dyDescent="0.2">
      <c r="A3464" s="226">
        <v>89645</v>
      </c>
      <c r="B3464" s="223" t="s">
        <v>3829</v>
      </c>
      <c r="C3464" s="220" t="s">
        <v>206</v>
      </c>
      <c r="D3464" s="221">
        <v>16.600000000000001</v>
      </c>
    </row>
    <row r="3465" spans="1:4" ht="50.1" customHeight="1" x14ac:dyDescent="0.2">
      <c r="A3465" s="226">
        <v>89646</v>
      </c>
      <c r="B3465" s="223" t="s">
        <v>3830</v>
      </c>
      <c r="C3465" s="220" t="s">
        <v>206</v>
      </c>
      <c r="D3465" s="221">
        <v>12.16</v>
      </c>
    </row>
    <row r="3466" spans="1:4" ht="50.1" customHeight="1" x14ac:dyDescent="0.2">
      <c r="A3466" s="226">
        <v>89647</v>
      </c>
      <c r="B3466" s="223" t="s">
        <v>3831</v>
      </c>
      <c r="C3466" s="220" t="s">
        <v>206</v>
      </c>
      <c r="D3466" s="221">
        <v>11.89</v>
      </c>
    </row>
    <row r="3467" spans="1:4" ht="50.1" customHeight="1" x14ac:dyDescent="0.2">
      <c r="A3467" s="226">
        <v>89648</v>
      </c>
      <c r="B3467" s="223" t="s">
        <v>3832</v>
      </c>
      <c r="C3467" s="220" t="s">
        <v>206</v>
      </c>
      <c r="D3467" s="221">
        <v>13.14</v>
      </c>
    </row>
    <row r="3468" spans="1:4" ht="50.1" customHeight="1" x14ac:dyDescent="0.2">
      <c r="A3468" s="226">
        <v>89649</v>
      </c>
      <c r="B3468" s="223" t="s">
        <v>3833</v>
      </c>
      <c r="C3468" s="220" t="s">
        <v>206</v>
      </c>
      <c r="D3468" s="221">
        <v>17.89</v>
      </c>
    </row>
    <row r="3469" spans="1:4" ht="50.1" customHeight="1" x14ac:dyDescent="0.2">
      <c r="A3469" s="226">
        <v>89650</v>
      </c>
      <c r="B3469" s="223" t="s">
        <v>3834</v>
      </c>
      <c r="C3469" s="220" t="s">
        <v>206</v>
      </c>
      <c r="D3469" s="221">
        <v>17.89</v>
      </c>
    </row>
    <row r="3470" spans="1:4" ht="50.1" customHeight="1" x14ac:dyDescent="0.2">
      <c r="A3470" s="226">
        <v>89651</v>
      </c>
      <c r="B3470" s="223" t="s">
        <v>3835</v>
      </c>
      <c r="C3470" s="220" t="s">
        <v>206</v>
      </c>
      <c r="D3470" s="221">
        <v>3.8</v>
      </c>
    </row>
    <row r="3471" spans="1:4" ht="50.1" customHeight="1" x14ac:dyDescent="0.2">
      <c r="A3471" s="226">
        <v>89652</v>
      </c>
      <c r="B3471" s="223" t="s">
        <v>3836</v>
      </c>
      <c r="C3471" s="220" t="s">
        <v>206</v>
      </c>
      <c r="D3471" s="221">
        <v>6.48</v>
      </c>
    </row>
    <row r="3472" spans="1:4" ht="50.1" customHeight="1" x14ac:dyDescent="0.2">
      <c r="A3472" s="226">
        <v>89653</v>
      </c>
      <c r="B3472" s="223" t="s">
        <v>3837</v>
      </c>
      <c r="C3472" s="220" t="s">
        <v>206</v>
      </c>
      <c r="D3472" s="221">
        <v>10.59</v>
      </c>
    </row>
    <row r="3473" spans="1:4" ht="50.1" customHeight="1" x14ac:dyDescent="0.2">
      <c r="A3473" s="226">
        <v>89654</v>
      </c>
      <c r="B3473" s="223" t="s">
        <v>3838</v>
      </c>
      <c r="C3473" s="220" t="s">
        <v>206</v>
      </c>
      <c r="D3473" s="221">
        <v>10.32</v>
      </c>
    </row>
    <row r="3474" spans="1:4" ht="50.1" customHeight="1" x14ac:dyDescent="0.2">
      <c r="A3474" s="226">
        <v>89655</v>
      </c>
      <c r="B3474" s="223" t="s">
        <v>3839</v>
      </c>
      <c r="C3474" s="220" t="s">
        <v>206</v>
      </c>
      <c r="D3474" s="221">
        <v>15.35</v>
      </c>
    </row>
    <row r="3475" spans="1:4" ht="50.1" customHeight="1" x14ac:dyDescent="0.2">
      <c r="A3475" s="226">
        <v>89656</v>
      </c>
      <c r="B3475" s="223" t="s">
        <v>3840</v>
      </c>
      <c r="C3475" s="220" t="s">
        <v>206</v>
      </c>
      <c r="D3475" s="221">
        <v>6.9</v>
      </c>
    </row>
    <row r="3476" spans="1:4" ht="50.1" customHeight="1" x14ac:dyDescent="0.2">
      <c r="A3476" s="226">
        <v>89657</v>
      </c>
      <c r="B3476" s="223" t="s">
        <v>3841</v>
      </c>
      <c r="C3476" s="220" t="s">
        <v>206</v>
      </c>
      <c r="D3476" s="221">
        <v>7.04</v>
      </c>
    </row>
    <row r="3477" spans="1:4" ht="50.1" customHeight="1" x14ac:dyDescent="0.2">
      <c r="A3477" s="226">
        <v>89658</v>
      </c>
      <c r="B3477" s="223" t="s">
        <v>3842</v>
      </c>
      <c r="C3477" s="220" t="s">
        <v>206</v>
      </c>
      <c r="D3477" s="221">
        <v>5.18</v>
      </c>
    </row>
    <row r="3478" spans="1:4" ht="50.1" customHeight="1" x14ac:dyDescent="0.2">
      <c r="A3478" s="226">
        <v>89659</v>
      </c>
      <c r="B3478" s="223" t="s">
        <v>3843</v>
      </c>
      <c r="C3478" s="220" t="s">
        <v>206</v>
      </c>
      <c r="D3478" s="221">
        <v>9.2799999999999994</v>
      </c>
    </row>
    <row r="3479" spans="1:4" ht="50.1" customHeight="1" x14ac:dyDescent="0.2">
      <c r="A3479" s="226">
        <v>89660</v>
      </c>
      <c r="B3479" s="223" t="s">
        <v>3844</v>
      </c>
      <c r="C3479" s="220" t="s">
        <v>206</v>
      </c>
      <c r="D3479" s="221">
        <v>4.83</v>
      </c>
    </row>
    <row r="3480" spans="1:4" ht="50.1" customHeight="1" x14ac:dyDescent="0.2">
      <c r="A3480" s="226">
        <v>89661</v>
      </c>
      <c r="B3480" s="223" t="s">
        <v>3845</v>
      </c>
      <c r="C3480" s="220" t="s">
        <v>206</v>
      </c>
      <c r="D3480" s="221">
        <v>12.4</v>
      </c>
    </row>
    <row r="3481" spans="1:4" ht="50.1" customHeight="1" x14ac:dyDescent="0.2">
      <c r="A3481" s="226">
        <v>89662</v>
      </c>
      <c r="B3481" s="223" t="s">
        <v>3846</v>
      </c>
      <c r="C3481" s="220" t="s">
        <v>206</v>
      </c>
      <c r="D3481" s="221">
        <v>19.07</v>
      </c>
    </row>
    <row r="3482" spans="1:4" ht="50.1" customHeight="1" x14ac:dyDescent="0.2">
      <c r="A3482" s="226">
        <v>89663</v>
      </c>
      <c r="B3482" s="223" t="s">
        <v>3847</v>
      </c>
      <c r="C3482" s="220" t="s">
        <v>206</v>
      </c>
      <c r="D3482" s="221">
        <v>7.89</v>
      </c>
    </row>
    <row r="3483" spans="1:4" ht="50.1" customHeight="1" x14ac:dyDescent="0.2">
      <c r="A3483" s="226">
        <v>89664</v>
      </c>
      <c r="B3483" s="223" t="s">
        <v>3848</v>
      </c>
      <c r="C3483" s="220" t="s">
        <v>206</v>
      </c>
      <c r="D3483" s="221">
        <v>9.2799999999999994</v>
      </c>
    </row>
    <row r="3484" spans="1:4" ht="50.1" customHeight="1" x14ac:dyDescent="0.2">
      <c r="A3484" s="226">
        <v>89665</v>
      </c>
      <c r="B3484" s="223" t="s">
        <v>3849</v>
      </c>
      <c r="C3484" s="220" t="s">
        <v>206</v>
      </c>
      <c r="D3484" s="221">
        <v>9.61</v>
      </c>
    </row>
    <row r="3485" spans="1:4" ht="50.1" customHeight="1" x14ac:dyDescent="0.2">
      <c r="A3485" s="226">
        <v>89666</v>
      </c>
      <c r="B3485" s="223" t="s">
        <v>3850</v>
      </c>
      <c r="C3485" s="220" t="s">
        <v>206</v>
      </c>
      <c r="D3485" s="221">
        <v>4.22</v>
      </c>
    </row>
    <row r="3486" spans="1:4" ht="50.1" customHeight="1" x14ac:dyDescent="0.2">
      <c r="A3486" s="226">
        <v>89667</v>
      </c>
      <c r="B3486" s="223" t="s">
        <v>3851</v>
      </c>
      <c r="C3486" s="220" t="s">
        <v>206</v>
      </c>
      <c r="D3486" s="221">
        <v>29.91</v>
      </c>
    </row>
    <row r="3487" spans="1:4" ht="50.1" customHeight="1" x14ac:dyDescent="0.2">
      <c r="A3487" s="226">
        <v>89668</v>
      </c>
      <c r="B3487" s="223" t="s">
        <v>3852</v>
      </c>
      <c r="C3487" s="220" t="s">
        <v>206</v>
      </c>
      <c r="D3487" s="221">
        <v>18.09</v>
      </c>
    </row>
    <row r="3488" spans="1:4" ht="50.1" customHeight="1" x14ac:dyDescent="0.2">
      <c r="A3488" s="226">
        <v>89669</v>
      </c>
      <c r="B3488" s="223" t="s">
        <v>3853</v>
      </c>
      <c r="C3488" s="220" t="s">
        <v>206</v>
      </c>
      <c r="D3488" s="221">
        <v>15.13</v>
      </c>
    </row>
    <row r="3489" spans="1:4" ht="50.1" customHeight="1" x14ac:dyDescent="0.2">
      <c r="A3489" s="226">
        <v>89670</v>
      </c>
      <c r="B3489" s="223" t="s">
        <v>3854</v>
      </c>
      <c r="C3489" s="220" t="s">
        <v>206</v>
      </c>
      <c r="D3489" s="221">
        <v>7.65</v>
      </c>
    </row>
    <row r="3490" spans="1:4" ht="50.1" customHeight="1" x14ac:dyDescent="0.2">
      <c r="A3490" s="226">
        <v>89671</v>
      </c>
      <c r="B3490" s="223" t="s">
        <v>3855</v>
      </c>
      <c r="C3490" s="220" t="s">
        <v>206</v>
      </c>
      <c r="D3490" s="221">
        <v>22.75</v>
      </c>
    </row>
    <row r="3491" spans="1:4" ht="50.1" customHeight="1" x14ac:dyDescent="0.2">
      <c r="A3491" s="226">
        <v>89672</v>
      </c>
      <c r="B3491" s="223" t="s">
        <v>3856</v>
      </c>
      <c r="C3491" s="220" t="s">
        <v>206</v>
      </c>
      <c r="D3491" s="221">
        <v>12.34</v>
      </c>
    </row>
    <row r="3492" spans="1:4" ht="50.1" customHeight="1" x14ac:dyDescent="0.2">
      <c r="A3492" s="226">
        <v>89673</v>
      </c>
      <c r="B3492" s="223" t="s">
        <v>3857</v>
      </c>
      <c r="C3492" s="220" t="s">
        <v>206</v>
      </c>
      <c r="D3492" s="221">
        <v>17.82</v>
      </c>
    </row>
    <row r="3493" spans="1:4" ht="50.1" customHeight="1" x14ac:dyDescent="0.2">
      <c r="A3493" s="226">
        <v>89674</v>
      </c>
      <c r="B3493" s="223" t="s">
        <v>3858</v>
      </c>
      <c r="C3493" s="220" t="s">
        <v>206</v>
      </c>
      <c r="D3493" s="221">
        <v>18.32</v>
      </c>
    </row>
    <row r="3494" spans="1:4" ht="50.1" customHeight="1" x14ac:dyDescent="0.2">
      <c r="A3494" s="226">
        <v>89675</v>
      </c>
      <c r="B3494" s="223" t="s">
        <v>3859</v>
      </c>
      <c r="C3494" s="220" t="s">
        <v>206</v>
      </c>
      <c r="D3494" s="221">
        <v>40.64</v>
      </c>
    </row>
    <row r="3495" spans="1:4" ht="50.1" customHeight="1" x14ac:dyDescent="0.2">
      <c r="A3495" s="226">
        <v>89676</v>
      </c>
      <c r="B3495" s="223" t="s">
        <v>3860</v>
      </c>
      <c r="C3495" s="220" t="s">
        <v>206</v>
      </c>
      <c r="D3495" s="221">
        <v>28.07</v>
      </c>
    </row>
    <row r="3496" spans="1:4" ht="50.1" customHeight="1" x14ac:dyDescent="0.2">
      <c r="A3496" s="226">
        <v>89677</v>
      </c>
      <c r="B3496" s="223" t="s">
        <v>3861</v>
      </c>
      <c r="C3496" s="220" t="s">
        <v>206</v>
      </c>
      <c r="D3496" s="221">
        <v>45.32</v>
      </c>
    </row>
    <row r="3497" spans="1:4" ht="50.1" customHeight="1" x14ac:dyDescent="0.2">
      <c r="A3497" s="226">
        <v>89678</v>
      </c>
      <c r="B3497" s="223" t="s">
        <v>3862</v>
      </c>
      <c r="C3497" s="220" t="s">
        <v>206</v>
      </c>
      <c r="D3497" s="221">
        <v>5.56</v>
      </c>
    </row>
    <row r="3498" spans="1:4" ht="50.1" customHeight="1" x14ac:dyDescent="0.2">
      <c r="A3498" s="226">
        <v>89679</v>
      </c>
      <c r="B3498" s="223" t="s">
        <v>3863</v>
      </c>
      <c r="C3498" s="220" t="s">
        <v>206</v>
      </c>
      <c r="D3498" s="221">
        <v>75.62</v>
      </c>
    </row>
    <row r="3499" spans="1:4" ht="50.1" customHeight="1" x14ac:dyDescent="0.2">
      <c r="A3499" s="226">
        <v>89680</v>
      </c>
      <c r="B3499" s="223" t="s">
        <v>3864</v>
      </c>
      <c r="C3499" s="220" t="s">
        <v>206</v>
      </c>
      <c r="D3499" s="221">
        <v>12.01</v>
      </c>
    </row>
    <row r="3500" spans="1:4" ht="50.1" customHeight="1" x14ac:dyDescent="0.2">
      <c r="A3500" s="226">
        <v>89681</v>
      </c>
      <c r="B3500" s="223" t="s">
        <v>3865</v>
      </c>
      <c r="C3500" s="220" t="s">
        <v>206</v>
      </c>
      <c r="D3500" s="221">
        <v>50.61</v>
      </c>
    </row>
    <row r="3501" spans="1:4" ht="50.1" customHeight="1" x14ac:dyDescent="0.2">
      <c r="A3501" s="226">
        <v>89682</v>
      </c>
      <c r="B3501" s="223" t="s">
        <v>3866</v>
      </c>
      <c r="C3501" s="220" t="s">
        <v>206</v>
      </c>
      <c r="D3501" s="221">
        <v>19.02</v>
      </c>
    </row>
    <row r="3502" spans="1:4" ht="50.1" customHeight="1" x14ac:dyDescent="0.2">
      <c r="A3502" s="226">
        <v>89684</v>
      </c>
      <c r="B3502" s="223" t="s">
        <v>3867</v>
      </c>
      <c r="C3502" s="220" t="s">
        <v>206</v>
      </c>
      <c r="D3502" s="221">
        <v>26.54</v>
      </c>
    </row>
    <row r="3503" spans="1:4" ht="50.1" customHeight="1" x14ac:dyDescent="0.2">
      <c r="A3503" s="226">
        <v>89685</v>
      </c>
      <c r="B3503" s="223" t="s">
        <v>3868</v>
      </c>
      <c r="C3503" s="220" t="s">
        <v>206</v>
      </c>
      <c r="D3503" s="221">
        <v>34.799999999999997</v>
      </c>
    </row>
    <row r="3504" spans="1:4" ht="50.1" customHeight="1" x14ac:dyDescent="0.2">
      <c r="A3504" s="226">
        <v>89686</v>
      </c>
      <c r="B3504" s="223" t="s">
        <v>3869</v>
      </c>
      <c r="C3504" s="220" t="s">
        <v>206</v>
      </c>
      <c r="D3504" s="221">
        <v>100.92</v>
      </c>
    </row>
    <row r="3505" spans="1:4" ht="50.1" customHeight="1" x14ac:dyDescent="0.2">
      <c r="A3505" s="226">
        <v>89687</v>
      </c>
      <c r="B3505" s="223" t="s">
        <v>3870</v>
      </c>
      <c r="C3505" s="220" t="s">
        <v>206</v>
      </c>
      <c r="D3505" s="221">
        <v>28.55</v>
      </c>
    </row>
    <row r="3506" spans="1:4" ht="50.1" customHeight="1" x14ac:dyDescent="0.2">
      <c r="A3506" s="226">
        <v>89689</v>
      </c>
      <c r="B3506" s="223" t="s">
        <v>3871</v>
      </c>
      <c r="C3506" s="220" t="s">
        <v>206</v>
      </c>
      <c r="D3506" s="221">
        <v>20.52</v>
      </c>
    </row>
    <row r="3507" spans="1:4" ht="50.1" customHeight="1" x14ac:dyDescent="0.2">
      <c r="A3507" s="226">
        <v>89690</v>
      </c>
      <c r="B3507" s="223" t="s">
        <v>3872</v>
      </c>
      <c r="C3507" s="220" t="s">
        <v>206</v>
      </c>
      <c r="D3507" s="221">
        <v>53.24</v>
      </c>
    </row>
    <row r="3508" spans="1:4" ht="50.1" customHeight="1" x14ac:dyDescent="0.2">
      <c r="A3508" s="226">
        <v>89691</v>
      </c>
      <c r="B3508" s="223" t="s">
        <v>3873</v>
      </c>
      <c r="C3508" s="220" t="s">
        <v>206</v>
      </c>
      <c r="D3508" s="221">
        <v>7.24</v>
      </c>
    </row>
    <row r="3509" spans="1:4" ht="50.1" customHeight="1" x14ac:dyDescent="0.2">
      <c r="A3509" s="226">
        <v>89692</v>
      </c>
      <c r="B3509" s="223" t="s">
        <v>3874</v>
      </c>
      <c r="C3509" s="220" t="s">
        <v>206</v>
      </c>
      <c r="D3509" s="221">
        <v>51.41</v>
      </c>
    </row>
    <row r="3510" spans="1:4" ht="50.1" customHeight="1" x14ac:dyDescent="0.2">
      <c r="A3510" s="226">
        <v>89693</v>
      </c>
      <c r="B3510" s="223" t="s">
        <v>3875</v>
      </c>
      <c r="C3510" s="220" t="s">
        <v>206</v>
      </c>
      <c r="D3510" s="221">
        <v>46.95</v>
      </c>
    </row>
    <row r="3511" spans="1:4" ht="50.1" customHeight="1" x14ac:dyDescent="0.2">
      <c r="A3511" s="226">
        <v>89694</v>
      </c>
      <c r="B3511" s="223" t="s">
        <v>3876</v>
      </c>
      <c r="C3511" s="220" t="s">
        <v>206</v>
      </c>
      <c r="D3511" s="221">
        <v>11.83</v>
      </c>
    </row>
    <row r="3512" spans="1:4" ht="50.1" customHeight="1" x14ac:dyDescent="0.2">
      <c r="A3512" s="226">
        <v>89695</v>
      </c>
      <c r="B3512" s="223" t="s">
        <v>3877</v>
      </c>
      <c r="C3512" s="220" t="s">
        <v>206</v>
      </c>
      <c r="D3512" s="221">
        <v>10.97</v>
      </c>
    </row>
    <row r="3513" spans="1:4" ht="50.1" customHeight="1" x14ac:dyDescent="0.2">
      <c r="A3513" s="226">
        <v>89696</v>
      </c>
      <c r="B3513" s="223" t="s">
        <v>3878</v>
      </c>
      <c r="C3513" s="220" t="s">
        <v>206</v>
      </c>
      <c r="D3513" s="221">
        <v>36.39</v>
      </c>
    </row>
    <row r="3514" spans="1:4" ht="50.1" customHeight="1" x14ac:dyDescent="0.2">
      <c r="A3514" s="226">
        <v>89697</v>
      </c>
      <c r="B3514" s="223" t="s">
        <v>3879</v>
      </c>
      <c r="C3514" s="220" t="s">
        <v>206</v>
      </c>
      <c r="D3514" s="221">
        <v>9.02</v>
      </c>
    </row>
    <row r="3515" spans="1:4" ht="50.1" customHeight="1" x14ac:dyDescent="0.2">
      <c r="A3515" s="226">
        <v>89698</v>
      </c>
      <c r="B3515" s="223" t="s">
        <v>3880</v>
      </c>
      <c r="C3515" s="220" t="s">
        <v>206</v>
      </c>
      <c r="D3515" s="221">
        <v>149.21</v>
      </c>
    </row>
    <row r="3516" spans="1:4" ht="50.1" customHeight="1" x14ac:dyDescent="0.2">
      <c r="A3516" s="226">
        <v>89699</v>
      </c>
      <c r="B3516" s="223" t="s">
        <v>3881</v>
      </c>
      <c r="C3516" s="220" t="s">
        <v>206</v>
      </c>
      <c r="D3516" s="221">
        <v>120.91</v>
      </c>
    </row>
    <row r="3517" spans="1:4" ht="50.1" customHeight="1" x14ac:dyDescent="0.2">
      <c r="A3517" s="226">
        <v>89700</v>
      </c>
      <c r="B3517" s="223" t="s">
        <v>3882</v>
      </c>
      <c r="C3517" s="220" t="s">
        <v>206</v>
      </c>
      <c r="D3517" s="221">
        <v>12.95</v>
      </c>
    </row>
    <row r="3518" spans="1:4" ht="50.1" customHeight="1" x14ac:dyDescent="0.2">
      <c r="A3518" s="226">
        <v>89701</v>
      </c>
      <c r="B3518" s="223" t="s">
        <v>3883</v>
      </c>
      <c r="C3518" s="220" t="s">
        <v>206</v>
      </c>
      <c r="D3518" s="221">
        <v>108.14</v>
      </c>
    </row>
    <row r="3519" spans="1:4" ht="50.1" customHeight="1" x14ac:dyDescent="0.2">
      <c r="A3519" s="226">
        <v>89702</v>
      </c>
      <c r="B3519" s="223" t="s">
        <v>3884</v>
      </c>
      <c r="C3519" s="220" t="s">
        <v>206</v>
      </c>
      <c r="D3519" s="221">
        <v>12.95</v>
      </c>
    </row>
    <row r="3520" spans="1:4" ht="50.1" customHeight="1" x14ac:dyDescent="0.2">
      <c r="A3520" s="226">
        <v>89703</v>
      </c>
      <c r="B3520" s="223" t="s">
        <v>3885</v>
      </c>
      <c r="C3520" s="220" t="s">
        <v>206</v>
      </c>
      <c r="D3520" s="221">
        <v>28.91</v>
      </c>
    </row>
    <row r="3521" spans="1:4" ht="50.1" customHeight="1" x14ac:dyDescent="0.2">
      <c r="A3521" s="226">
        <v>89704</v>
      </c>
      <c r="B3521" s="223" t="s">
        <v>3886</v>
      </c>
      <c r="C3521" s="220" t="s">
        <v>206</v>
      </c>
      <c r="D3521" s="221">
        <v>83.66</v>
      </c>
    </row>
    <row r="3522" spans="1:4" ht="50.1" customHeight="1" x14ac:dyDescent="0.2">
      <c r="A3522" s="226">
        <v>89705</v>
      </c>
      <c r="B3522" s="223" t="s">
        <v>3887</v>
      </c>
      <c r="C3522" s="220" t="s">
        <v>206</v>
      </c>
      <c r="D3522" s="221">
        <v>14.46</v>
      </c>
    </row>
    <row r="3523" spans="1:4" ht="50.1" customHeight="1" x14ac:dyDescent="0.2">
      <c r="A3523" s="226">
        <v>89706</v>
      </c>
      <c r="B3523" s="223" t="s">
        <v>3888</v>
      </c>
      <c r="C3523" s="220" t="s">
        <v>206</v>
      </c>
      <c r="D3523" s="221">
        <v>31.56</v>
      </c>
    </row>
    <row r="3524" spans="1:4" ht="50.1" customHeight="1" x14ac:dyDescent="0.2">
      <c r="A3524" s="226">
        <v>89718</v>
      </c>
      <c r="B3524" s="223" t="s">
        <v>3889</v>
      </c>
      <c r="C3524" s="220" t="s">
        <v>125</v>
      </c>
      <c r="D3524" s="221">
        <v>30.96</v>
      </c>
    </row>
    <row r="3525" spans="1:4" ht="50.1" customHeight="1" x14ac:dyDescent="0.2">
      <c r="A3525" s="226">
        <v>89719</v>
      </c>
      <c r="B3525" s="223" t="s">
        <v>3890</v>
      </c>
      <c r="C3525" s="220" t="s">
        <v>206</v>
      </c>
      <c r="D3525" s="221">
        <v>6.22</v>
      </c>
    </row>
    <row r="3526" spans="1:4" ht="50.1" customHeight="1" x14ac:dyDescent="0.2">
      <c r="A3526" s="226">
        <v>89720</v>
      </c>
      <c r="B3526" s="223" t="s">
        <v>3891</v>
      </c>
      <c r="C3526" s="220" t="s">
        <v>206</v>
      </c>
      <c r="D3526" s="221">
        <v>7.38</v>
      </c>
    </row>
    <row r="3527" spans="1:4" ht="50.1" customHeight="1" x14ac:dyDescent="0.2">
      <c r="A3527" s="226">
        <v>89721</v>
      </c>
      <c r="B3527" s="223" t="s">
        <v>3892</v>
      </c>
      <c r="C3527" s="220" t="s">
        <v>206</v>
      </c>
      <c r="D3527" s="221">
        <v>7.77</v>
      </c>
    </row>
    <row r="3528" spans="1:4" ht="50.1" customHeight="1" x14ac:dyDescent="0.2">
      <c r="A3528" s="226">
        <v>89723</v>
      </c>
      <c r="B3528" s="223" t="s">
        <v>3893</v>
      </c>
      <c r="C3528" s="220" t="s">
        <v>206</v>
      </c>
      <c r="D3528" s="221">
        <v>10.23</v>
      </c>
    </row>
    <row r="3529" spans="1:4" ht="50.1" customHeight="1" x14ac:dyDescent="0.2">
      <c r="A3529" s="226">
        <v>89724</v>
      </c>
      <c r="B3529" s="223" t="s">
        <v>3894</v>
      </c>
      <c r="C3529" s="220" t="s">
        <v>206</v>
      </c>
      <c r="D3529" s="221">
        <v>4.84</v>
      </c>
    </row>
    <row r="3530" spans="1:4" ht="50.1" customHeight="1" x14ac:dyDescent="0.2">
      <c r="A3530" s="226">
        <v>89725</v>
      </c>
      <c r="B3530" s="223" t="s">
        <v>3895</v>
      </c>
      <c r="C3530" s="220" t="s">
        <v>206</v>
      </c>
      <c r="D3530" s="221">
        <v>9.9600000000000009</v>
      </c>
    </row>
    <row r="3531" spans="1:4" ht="50.1" customHeight="1" x14ac:dyDescent="0.2">
      <c r="A3531" s="226">
        <v>89726</v>
      </c>
      <c r="B3531" s="223" t="s">
        <v>3896</v>
      </c>
      <c r="C3531" s="220" t="s">
        <v>206</v>
      </c>
      <c r="D3531" s="221">
        <v>5.51</v>
      </c>
    </row>
    <row r="3532" spans="1:4" ht="50.1" customHeight="1" x14ac:dyDescent="0.2">
      <c r="A3532" s="226">
        <v>89727</v>
      </c>
      <c r="B3532" s="223" t="s">
        <v>3897</v>
      </c>
      <c r="C3532" s="220" t="s">
        <v>206</v>
      </c>
      <c r="D3532" s="221">
        <v>11.21</v>
      </c>
    </row>
    <row r="3533" spans="1:4" ht="50.1" customHeight="1" x14ac:dyDescent="0.2">
      <c r="A3533" s="226">
        <v>89728</v>
      </c>
      <c r="B3533" s="223" t="s">
        <v>3898</v>
      </c>
      <c r="C3533" s="220" t="s">
        <v>206</v>
      </c>
      <c r="D3533" s="221">
        <v>6.87</v>
      </c>
    </row>
    <row r="3534" spans="1:4" ht="50.1" customHeight="1" x14ac:dyDescent="0.2">
      <c r="A3534" s="226">
        <v>89729</v>
      </c>
      <c r="B3534" s="223" t="s">
        <v>3899</v>
      </c>
      <c r="C3534" s="220" t="s">
        <v>206</v>
      </c>
      <c r="D3534" s="221">
        <v>15.61</v>
      </c>
    </row>
    <row r="3535" spans="1:4" ht="50.1" customHeight="1" x14ac:dyDescent="0.2">
      <c r="A3535" s="226">
        <v>89730</v>
      </c>
      <c r="B3535" s="223" t="s">
        <v>3900</v>
      </c>
      <c r="C3535" s="220" t="s">
        <v>206</v>
      </c>
      <c r="D3535" s="221">
        <v>6.97</v>
      </c>
    </row>
    <row r="3536" spans="1:4" ht="50.1" customHeight="1" x14ac:dyDescent="0.2">
      <c r="A3536" s="226">
        <v>89731</v>
      </c>
      <c r="B3536" s="223" t="s">
        <v>3901</v>
      </c>
      <c r="C3536" s="220" t="s">
        <v>206</v>
      </c>
      <c r="D3536" s="221">
        <v>6.82</v>
      </c>
    </row>
    <row r="3537" spans="1:4" ht="50.1" customHeight="1" x14ac:dyDescent="0.2">
      <c r="A3537" s="226">
        <v>89732</v>
      </c>
      <c r="B3537" s="223" t="s">
        <v>3902</v>
      </c>
      <c r="C3537" s="220" t="s">
        <v>206</v>
      </c>
      <c r="D3537" s="221">
        <v>7.3</v>
      </c>
    </row>
    <row r="3538" spans="1:4" ht="50.1" customHeight="1" x14ac:dyDescent="0.2">
      <c r="A3538" s="226">
        <v>89733</v>
      </c>
      <c r="B3538" s="223" t="s">
        <v>3903</v>
      </c>
      <c r="C3538" s="220" t="s">
        <v>206</v>
      </c>
      <c r="D3538" s="221">
        <v>12.2</v>
      </c>
    </row>
    <row r="3539" spans="1:4" ht="50.1" customHeight="1" x14ac:dyDescent="0.2">
      <c r="A3539" s="226">
        <v>89734</v>
      </c>
      <c r="B3539" s="223" t="s">
        <v>3904</v>
      </c>
      <c r="C3539" s="220" t="s">
        <v>206</v>
      </c>
      <c r="D3539" s="221">
        <v>15.61</v>
      </c>
    </row>
    <row r="3540" spans="1:4" ht="50.1" customHeight="1" x14ac:dyDescent="0.2">
      <c r="A3540" s="226">
        <v>89735</v>
      </c>
      <c r="B3540" s="223" t="s">
        <v>3905</v>
      </c>
      <c r="C3540" s="220" t="s">
        <v>206</v>
      </c>
      <c r="D3540" s="221">
        <v>12.1</v>
      </c>
    </row>
    <row r="3541" spans="1:4" ht="50.1" customHeight="1" x14ac:dyDescent="0.2">
      <c r="A3541" s="226">
        <v>89736</v>
      </c>
      <c r="B3541" s="223" t="s">
        <v>3906</v>
      </c>
      <c r="C3541" s="220" t="s">
        <v>206</v>
      </c>
      <c r="D3541" s="221">
        <v>4.09</v>
      </c>
    </row>
    <row r="3542" spans="1:4" ht="50.1" customHeight="1" x14ac:dyDescent="0.2">
      <c r="A3542" s="226">
        <v>89737</v>
      </c>
      <c r="B3542" s="223" t="s">
        <v>3907</v>
      </c>
      <c r="C3542" s="220" t="s">
        <v>206</v>
      </c>
      <c r="D3542" s="221">
        <v>11.64</v>
      </c>
    </row>
    <row r="3543" spans="1:4" ht="50.1" customHeight="1" x14ac:dyDescent="0.2">
      <c r="A3543" s="226">
        <v>89738</v>
      </c>
      <c r="B3543" s="223" t="s">
        <v>3908</v>
      </c>
      <c r="C3543" s="220" t="s">
        <v>206</v>
      </c>
      <c r="D3543" s="221">
        <v>8.19</v>
      </c>
    </row>
    <row r="3544" spans="1:4" ht="50.1" customHeight="1" x14ac:dyDescent="0.2">
      <c r="A3544" s="226">
        <v>89739</v>
      </c>
      <c r="B3544" s="223" t="s">
        <v>3909</v>
      </c>
      <c r="C3544" s="220" t="s">
        <v>206</v>
      </c>
      <c r="D3544" s="221">
        <v>12.34</v>
      </c>
    </row>
    <row r="3545" spans="1:4" ht="50.1" customHeight="1" x14ac:dyDescent="0.2">
      <c r="A3545" s="226">
        <v>89740</v>
      </c>
      <c r="B3545" s="223" t="s">
        <v>3910</v>
      </c>
      <c r="C3545" s="220" t="s">
        <v>206</v>
      </c>
      <c r="D3545" s="221">
        <v>3.74</v>
      </c>
    </row>
    <row r="3546" spans="1:4" ht="50.1" customHeight="1" x14ac:dyDescent="0.2">
      <c r="A3546" s="226">
        <v>89741</v>
      </c>
      <c r="B3546" s="223" t="s">
        <v>3911</v>
      </c>
      <c r="C3546" s="220" t="s">
        <v>206</v>
      </c>
      <c r="D3546" s="221">
        <v>11.31</v>
      </c>
    </row>
    <row r="3547" spans="1:4" ht="50.1" customHeight="1" x14ac:dyDescent="0.2">
      <c r="A3547" s="226">
        <v>89742</v>
      </c>
      <c r="B3547" s="223" t="s">
        <v>3912</v>
      </c>
      <c r="C3547" s="220" t="s">
        <v>206</v>
      </c>
      <c r="D3547" s="221">
        <v>21.65</v>
      </c>
    </row>
    <row r="3548" spans="1:4" ht="50.1" customHeight="1" x14ac:dyDescent="0.2">
      <c r="A3548" s="226">
        <v>89743</v>
      </c>
      <c r="B3548" s="223" t="s">
        <v>3913</v>
      </c>
      <c r="C3548" s="220" t="s">
        <v>206</v>
      </c>
      <c r="D3548" s="221">
        <v>29.05</v>
      </c>
    </row>
    <row r="3549" spans="1:4" ht="50.1" customHeight="1" x14ac:dyDescent="0.2">
      <c r="A3549" s="226">
        <v>89744</v>
      </c>
      <c r="B3549" s="223" t="s">
        <v>3914</v>
      </c>
      <c r="C3549" s="220" t="s">
        <v>206</v>
      </c>
      <c r="D3549" s="221">
        <v>15.32</v>
      </c>
    </row>
    <row r="3550" spans="1:4" ht="50.1" customHeight="1" x14ac:dyDescent="0.2">
      <c r="A3550" s="226">
        <v>89745</v>
      </c>
      <c r="B3550" s="223" t="s">
        <v>3915</v>
      </c>
      <c r="C3550" s="220" t="s">
        <v>206</v>
      </c>
      <c r="D3550" s="221">
        <v>17.98</v>
      </c>
    </row>
    <row r="3551" spans="1:4" ht="50.1" customHeight="1" x14ac:dyDescent="0.2">
      <c r="A3551" s="226">
        <v>89746</v>
      </c>
      <c r="B3551" s="223" t="s">
        <v>3916</v>
      </c>
      <c r="C3551" s="220" t="s">
        <v>206</v>
      </c>
      <c r="D3551" s="221">
        <v>15.38</v>
      </c>
    </row>
    <row r="3552" spans="1:4" ht="50.1" customHeight="1" x14ac:dyDescent="0.2">
      <c r="A3552" s="226">
        <v>89747</v>
      </c>
      <c r="B3552" s="223" t="s">
        <v>3917</v>
      </c>
      <c r="C3552" s="220" t="s">
        <v>206</v>
      </c>
      <c r="D3552" s="221">
        <v>6.8</v>
      </c>
    </row>
    <row r="3553" spans="1:4" ht="50.1" customHeight="1" x14ac:dyDescent="0.2">
      <c r="A3553" s="226">
        <v>89748</v>
      </c>
      <c r="B3553" s="223" t="s">
        <v>3918</v>
      </c>
      <c r="C3553" s="220" t="s">
        <v>206</v>
      </c>
      <c r="D3553" s="221">
        <v>24.91</v>
      </c>
    </row>
    <row r="3554" spans="1:4" ht="50.1" customHeight="1" x14ac:dyDescent="0.2">
      <c r="A3554" s="226">
        <v>89749</v>
      </c>
      <c r="B3554" s="223" t="s">
        <v>3919</v>
      </c>
      <c r="C3554" s="220" t="s">
        <v>206</v>
      </c>
      <c r="D3554" s="221">
        <v>8.19</v>
      </c>
    </row>
    <row r="3555" spans="1:4" ht="50.1" customHeight="1" x14ac:dyDescent="0.2">
      <c r="A3555" s="226">
        <v>89750</v>
      </c>
      <c r="B3555" s="223" t="s">
        <v>3920</v>
      </c>
      <c r="C3555" s="220" t="s">
        <v>206</v>
      </c>
      <c r="D3555" s="221">
        <v>44.31</v>
      </c>
    </row>
    <row r="3556" spans="1:4" ht="50.1" customHeight="1" x14ac:dyDescent="0.2">
      <c r="A3556" s="226">
        <v>89751</v>
      </c>
      <c r="B3556" s="223" t="s">
        <v>3921</v>
      </c>
      <c r="C3556" s="220" t="s">
        <v>206</v>
      </c>
      <c r="D3556" s="221">
        <v>3.13</v>
      </c>
    </row>
    <row r="3557" spans="1:4" ht="50.1" customHeight="1" x14ac:dyDescent="0.2">
      <c r="A3557" s="226">
        <v>89752</v>
      </c>
      <c r="B3557" s="223" t="s">
        <v>3922</v>
      </c>
      <c r="C3557" s="220" t="s">
        <v>206</v>
      </c>
      <c r="D3557" s="221">
        <v>3.73</v>
      </c>
    </row>
    <row r="3558" spans="1:4" ht="50.1" customHeight="1" x14ac:dyDescent="0.2">
      <c r="A3558" s="226">
        <v>89753</v>
      </c>
      <c r="B3558" s="223" t="s">
        <v>3923</v>
      </c>
      <c r="C3558" s="220" t="s">
        <v>206</v>
      </c>
      <c r="D3558" s="221">
        <v>5.64</v>
      </c>
    </row>
    <row r="3559" spans="1:4" ht="50.1" customHeight="1" x14ac:dyDescent="0.2">
      <c r="A3559" s="226">
        <v>89754</v>
      </c>
      <c r="B3559" s="223" t="s">
        <v>3924</v>
      </c>
      <c r="C3559" s="220" t="s">
        <v>206</v>
      </c>
      <c r="D3559" s="221">
        <v>9.7100000000000009</v>
      </c>
    </row>
    <row r="3560" spans="1:4" ht="50.1" customHeight="1" x14ac:dyDescent="0.2">
      <c r="A3560" s="226">
        <v>89755</v>
      </c>
      <c r="B3560" s="223" t="s">
        <v>3925</v>
      </c>
      <c r="C3560" s="220" t="s">
        <v>206</v>
      </c>
      <c r="D3560" s="221">
        <v>6.38</v>
      </c>
    </row>
    <row r="3561" spans="1:4" ht="50.1" customHeight="1" x14ac:dyDescent="0.2">
      <c r="A3561" s="226">
        <v>89756</v>
      </c>
      <c r="B3561" s="223" t="s">
        <v>3926</v>
      </c>
      <c r="C3561" s="220" t="s">
        <v>206</v>
      </c>
      <c r="D3561" s="221">
        <v>11.07</v>
      </c>
    </row>
    <row r="3562" spans="1:4" ht="50.1" customHeight="1" x14ac:dyDescent="0.2">
      <c r="A3562" s="226">
        <v>89757</v>
      </c>
      <c r="B3562" s="223" t="s">
        <v>3927</v>
      </c>
      <c r="C3562" s="220" t="s">
        <v>206</v>
      </c>
      <c r="D3562" s="221">
        <v>17.05</v>
      </c>
    </row>
    <row r="3563" spans="1:4" ht="50.1" customHeight="1" x14ac:dyDescent="0.2">
      <c r="A3563" s="226">
        <v>89758</v>
      </c>
      <c r="B3563" s="223" t="s">
        <v>3928</v>
      </c>
      <c r="C3563" s="220" t="s">
        <v>206</v>
      </c>
      <c r="D3563" s="221">
        <v>26.8</v>
      </c>
    </row>
    <row r="3564" spans="1:4" ht="50.1" customHeight="1" x14ac:dyDescent="0.2">
      <c r="A3564" s="226">
        <v>89759</v>
      </c>
      <c r="B3564" s="223" t="s">
        <v>3929</v>
      </c>
      <c r="C3564" s="220" t="s">
        <v>206</v>
      </c>
      <c r="D3564" s="221">
        <v>4.29</v>
      </c>
    </row>
    <row r="3565" spans="1:4" ht="50.1" customHeight="1" x14ac:dyDescent="0.2">
      <c r="A3565" s="226">
        <v>89760</v>
      </c>
      <c r="B3565" s="223" t="s">
        <v>3930</v>
      </c>
      <c r="C3565" s="220" t="s">
        <v>206</v>
      </c>
      <c r="D3565" s="221">
        <v>10.5</v>
      </c>
    </row>
    <row r="3566" spans="1:4" ht="50.1" customHeight="1" x14ac:dyDescent="0.2">
      <c r="A3566" s="226">
        <v>89761</v>
      </c>
      <c r="B3566" s="223" t="s">
        <v>3931</v>
      </c>
      <c r="C3566" s="220" t="s">
        <v>206</v>
      </c>
      <c r="D3566" s="221">
        <v>17.510000000000002</v>
      </c>
    </row>
    <row r="3567" spans="1:4" ht="50.1" customHeight="1" x14ac:dyDescent="0.2">
      <c r="A3567" s="226">
        <v>89762</v>
      </c>
      <c r="B3567" s="223" t="s">
        <v>3932</v>
      </c>
      <c r="C3567" s="220" t="s">
        <v>206</v>
      </c>
      <c r="D3567" s="221">
        <v>25.03</v>
      </c>
    </row>
    <row r="3568" spans="1:4" ht="50.1" customHeight="1" x14ac:dyDescent="0.2">
      <c r="A3568" s="226">
        <v>89763</v>
      </c>
      <c r="B3568" s="223" t="s">
        <v>3933</v>
      </c>
      <c r="C3568" s="220" t="s">
        <v>206</v>
      </c>
      <c r="D3568" s="221">
        <v>99.41</v>
      </c>
    </row>
    <row r="3569" spans="1:4" ht="50.1" customHeight="1" x14ac:dyDescent="0.2">
      <c r="A3569" s="226">
        <v>89764</v>
      </c>
      <c r="B3569" s="223" t="s">
        <v>3934</v>
      </c>
      <c r="C3569" s="220" t="s">
        <v>206</v>
      </c>
      <c r="D3569" s="221">
        <v>19.010000000000002</v>
      </c>
    </row>
    <row r="3570" spans="1:4" ht="50.1" customHeight="1" x14ac:dyDescent="0.2">
      <c r="A3570" s="226">
        <v>89765</v>
      </c>
      <c r="B3570" s="223" t="s">
        <v>3935</v>
      </c>
      <c r="C3570" s="220" t="s">
        <v>206</v>
      </c>
      <c r="D3570" s="221">
        <v>7.95</v>
      </c>
    </row>
    <row r="3571" spans="1:4" ht="50.1" customHeight="1" x14ac:dyDescent="0.2">
      <c r="A3571" s="226">
        <v>89766</v>
      </c>
      <c r="B3571" s="223" t="s">
        <v>3936</v>
      </c>
      <c r="C3571" s="220" t="s">
        <v>206</v>
      </c>
      <c r="D3571" s="221">
        <v>11.88</v>
      </c>
    </row>
    <row r="3572" spans="1:4" ht="50.1" customHeight="1" x14ac:dyDescent="0.2">
      <c r="A3572" s="226">
        <v>89767</v>
      </c>
      <c r="B3572" s="223" t="s">
        <v>3937</v>
      </c>
      <c r="C3572" s="220" t="s">
        <v>206</v>
      </c>
      <c r="D3572" s="221">
        <v>11.88</v>
      </c>
    </row>
    <row r="3573" spans="1:4" ht="50.1" customHeight="1" x14ac:dyDescent="0.2">
      <c r="A3573" s="226">
        <v>89768</v>
      </c>
      <c r="B3573" s="223" t="s">
        <v>3938</v>
      </c>
      <c r="C3573" s="220" t="s">
        <v>206</v>
      </c>
      <c r="D3573" s="221">
        <v>11.87</v>
      </c>
    </row>
    <row r="3574" spans="1:4" ht="50.1" customHeight="1" x14ac:dyDescent="0.2">
      <c r="A3574" s="226">
        <v>89769</v>
      </c>
      <c r="B3574" s="223" t="s">
        <v>3939</v>
      </c>
      <c r="C3574" s="220" t="s">
        <v>206</v>
      </c>
      <c r="D3574" s="221">
        <v>28.5</v>
      </c>
    </row>
    <row r="3575" spans="1:4" ht="50.1" customHeight="1" x14ac:dyDescent="0.2">
      <c r="A3575" s="226">
        <v>89772</v>
      </c>
      <c r="B3575" s="223" t="s">
        <v>3940</v>
      </c>
      <c r="C3575" s="220" t="s">
        <v>125</v>
      </c>
      <c r="D3575" s="221">
        <v>56.67</v>
      </c>
    </row>
    <row r="3576" spans="1:4" ht="50.1" customHeight="1" x14ac:dyDescent="0.2">
      <c r="A3576" s="226">
        <v>89774</v>
      </c>
      <c r="B3576" s="223" t="s">
        <v>3941</v>
      </c>
      <c r="C3576" s="220" t="s">
        <v>206</v>
      </c>
      <c r="D3576" s="221">
        <v>9.34</v>
      </c>
    </row>
    <row r="3577" spans="1:4" ht="50.1" customHeight="1" x14ac:dyDescent="0.2">
      <c r="A3577" s="226">
        <v>89776</v>
      </c>
      <c r="B3577" s="223" t="s">
        <v>3942</v>
      </c>
      <c r="C3577" s="220" t="s">
        <v>206</v>
      </c>
      <c r="D3577" s="221">
        <v>12.2</v>
      </c>
    </row>
    <row r="3578" spans="1:4" ht="50.1" customHeight="1" x14ac:dyDescent="0.2">
      <c r="A3578" s="226">
        <v>89777</v>
      </c>
      <c r="B3578" s="223" t="s">
        <v>3943</v>
      </c>
      <c r="C3578" s="220" t="s">
        <v>206</v>
      </c>
      <c r="D3578" s="221">
        <v>14.57</v>
      </c>
    </row>
    <row r="3579" spans="1:4" ht="50.1" customHeight="1" x14ac:dyDescent="0.2">
      <c r="A3579" s="226">
        <v>89778</v>
      </c>
      <c r="B3579" s="223" t="s">
        <v>3944</v>
      </c>
      <c r="C3579" s="220" t="s">
        <v>206</v>
      </c>
      <c r="D3579" s="221">
        <v>11.7</v>
      </c>
    </row>
    <row r="3580" spans="1:4" ht="50.1" customHeight="1" x14ac:dyDescent="0.2">
      <c r="A3580" s="226">
        <v>89779</v>
      </c>
      <c r="B3580" s="223" t="s">
        <v>3945</v>
      </c>
      <c r="C3580" s="220" t="s">
        <v>206</v>
      </c>
      <c r="D3580" s="221">
        <v>17.440000000000001</v>
      </c>
    </row>
    <row r="3581" spans="1:4" ht="50.1" customHeight="1" x14ac:dyDescent="0.2">
      <c r="A3581" s="226">
        <v>89780</v>
      </c>
      <c r="B3581" s="223" t="s">
        <v>3946</v>
      </c>
      <c r="C3581" s="220" t="s">
        <v>206</v>
      </c>
      <c r="D3581" s="221">
        <v>14.57</v>
      </c>
    </row>
    <row r="3582" spans="1:4" ht="50.1" customHeight="1" x14ac:dyDescent="0.2">
      <c r="A3582" s="226">
        <v>89781</v>
      </c>
      <c r="B3582" s="223" t="s">
        <v>3947</v>
      </c>
      <c r="C3582" s="220" t="s">
        <v>206</v>
      </c>
      <c r="D3582" s="221">
        <v>21.83</v>
      </c>
    </row>
    <row r="3583" spans="1:4" ht="50.1" customHeight="1" x14ac:dyDescent="0.2">
      <c r="A3583" s="226">
        <v>89782</v>
      </c>
      <c r="B3583" s="223" t="s">
        <v>3948</v>
      </c>
      <c r="C3583" s="220" t="s">
        <v>206</v>
      </c>
      <c r="D3583" s="221">
        <v>7.07</v>
      </c>
    </row>
    <row r="3584" spans="1:4" ht="50.1" customHeight="1" x14ac:dyDescent="0.2">
      <c r="A3584" s="226">
        <v>89783</v>
      </c>
      <c r="B3584" s="223" t="s">
        <v>3949</v>
      </c>
      <c r="C3584" s="220" t="s">
        <v>206</v>
      </c>
      <c r="D3584" s="221">
        <v>7.41</v>
      </c>
    </row>
    <row r="3585" spans="1:4" ht="50.1" customHeight="1" x14ac:dyDescent="0.2">
      <c r="A3585" s="226">
        <v>89784</v>
      </c>
      <c r="B3585" s="223" t="s">
        <v>3950</v>
      </c>
      <c r="C3585" s="220" t="s">
        <v>206</v>
      </c>
      <c r="D3585" s="221">
        <v>12.27</v>
      </c>
    </row>
    <row r="3586" spans="1:4" ht="50.1" customHeight="1" x14ac:dyDescent="0.2">
      <c r="A3586" s="226">
        <v>89785</v>
      </c>
      <c r="B3586" s="223" t="s">
        <v>3951</v>
      </c>
      <c r="C3586" s="220" t="s">
        <v>206</v>
      </c>
      <c r="D3586" s="221">
        <v>13.01</v>
      </c>
    </row>
    <row r="3587" spans="1:4" ht="50.1" customHeight="1" x14ac:dyDescent="0.2">
      <c r="A3587" s="226">
        <v>89786</v>
      </c>
      <c r="B3587" s="223" t="s">
        <v>3952</v>
      </c>
      <c r="C3587" s="220" t="s">
        <v>206</v>
      </c>
      <c r="D3587" s="221">
        <v>20.22</v>
      </c>
    </row>
    <row r="3588" spans="1:4" ht="50.1" customHeight="1" x14ac:dyDescent="0.2">
      <c r="A3588" s="226">
        <v>89787</v>
      </c>
      <c r="B3588" s="223" t="s">
        <v>3953</v>
      </c>
      <c r="C3588" s="220" t="s">
        <v>206</v>
      </c>
      <c r="D3588" s="221">
        <v>21.83</v>
      </c>
    </row>
    <row r="3589" spans="1:4" ht="50.1" customHeight="1" x14ac:dyDescent="0.2">
      <c r="A3589" s="226">
        <v>89788</v>
      </c>
      <c r="B3589" s="223" t="s">
        <v>3954</v>
      </c>
      <c r="C3589" s="220" t="s">
        <v>206</v>
      </c>
      <c r="D3589" s="221">
        <v>43.05</v>
      </c>
    </row>
    <row r="3590" spans="1:4" ht="50.1" customHeight="1" x14ac:dyDescent="0.2">
      <c r="A3590" s="226">
        <v>89789</v>
      </c>
      <c r="B3590" s="223" t="s">
        <v>3955</v>
      </c>
      <c r="C3590" s="220" t="s">
        <v>206</v>
      </c>
      <c r="D3590" s="221">
        <v>43.74</v>
      </c>
    </row>
    <row r="3591" spans="1:4" ht="50.1" customHeight="1" x14ac:dyDescent="0.2">
      <c r="A3591" s="226">
        <v>89790</v>
      </c>
      <c r="B3591" s="223" t="s">
        <v>3956</v>
      </c>
      <c r="C3591" s="220" t="s">
        <v>206</v>
      </c>
      <c r="D3591" s="221">
        <v>107.24</v>
      </c>
    </row>
    <row r="3592" spans="1:4" ht="50.1" customHeight="1" x14ac:dyDescent="0.2">
      <c r="A3592" s="226">
        <v>89791</v>
      </c>
      <c r="B3592" s="223" t="s">
        <v>3957</v>
      </c>
      <c r="C3592" s="220" t="s">
        <v>206</v>
      </c>
      <c r="D3592" s="221">
        <v>109.78</v>
      </c>
    </row>
    <row r="3593" spans="1:4" ht="50.1" customHeight="1" x14ac:dyDescent="0.2">
      <c r="A3593" s="226">
        <v>89792</v>
      </c>
      <c r="B3593" s="223" t="s">
        <v>3958</v>
      </c>
      <c r="C3593" s="220" t="s">
        <v>206</v>
      </c>
      <c r="D3593" s="221">
        <v>125.68</v>
      </c>
    </row>
    <row r="3594" spans="1:4" ht="50.1" customHeight="1" x14ac:dyDescent="0.2">
      <c r="A3594" s="226">
        <v>89793</v>
      </c>
      <c r="B3594" s="223" t="s">
        <v>3959</v>
      </c>
      <c r="C3594" s="220" t="s">
        <v>206</v>
      </c>
      <c r="D3594" s="221">
        <v>129.1</v>
      </c>
    </row>
    <row r="3595" spans="1:4" ht="50.1" customHeight="1" x14ac:dyDescent="0.2">
      <c r="A3595" s="226">
        <v>89794</v>
      </c>
      <c r="B3595" s="223" t="s">
        <v>3960</v>
      </c>
      <c r="C3595" s="220" t="s">
        <v>206</v>
      </c>
      <c r="D3595" s="221">
        <v>9.81</v>
      </c>
    </row>
    <row r="3596" spans="1:4" ht="50.1" customHeight="1" x14ac:dyDescent="0.2">
      <c r="A3596" s="226">
        <v>89795</v>
      </c>
      <c r="B3596" s="223" t="s">
        <v>3961</v>
      </c>
      <c r="C3596" s="220" t="s">
        <v>206</v>
      </c>
      <c r="D3596" s="221">
        <v>21.26</v>
      </c>
    </row>
    <row r="3597" spans="1:4" ht="50.1" customHeight="1" x14ac:dyDescent="0.2">
      <c r="A3597" s="226">
        <v>89796</v>
      </c>
      <c r="B3597" s="223" t="s">
        <v>3962</v>
      </c>
      <c r="C3597" s="220" t="s">
        <v>206</v>
      </c>
      <c r="D3597" s="221">
        <v>25.04</v>
      </c>
    </row>
    <row r="3598" spans="1:4" ht="50.1" customHeight="1" x14ac:dyDescent="0.2">
      <c r="A3598" s="226">
        <v>89797</v>
      </c>
      <c r="B3598" s="223" t="s">
        <v>3963</v>
      </c>
      <c r="C3598" s="220" t="s">
        <v>206</v>
      </c>
      <c r="D3598" s="221">
        <v>28.96</v>
      </c>
    </row>
    <row r="3599" spans="1:4" ht="50.1" customHeight="1" x14ac:dyDescent="0.2">
      <c r="A3599" s="226">
        <v>89801</v>
      </c>
      <c r="B3599" s="223" t="s">
        <v>3964</v>
      </c>
      <c r="C3599" s="220" t="s">
        <v>206</v>
      </c>
      <c r="D3599" s="221">
        <v>4.1399999999999997</v>
      </c>
    </row>
    <row r="3600" spans="1:4" ht="50.1" customHeight="1" x14ac:dyDescent="0.2">
      <c r="A3600" s="226">
        <v>89802</v>
      </c>
      <c r="B3600" s="223" t="s">
        <v>3965</v>
      </c>
      <c r="C3600" s="220" t="s">
        <v>206</v>
      </c>
      <c r="D3600" s="221">
        <v>4.62</v>
      </c>
    </row>
    <row r="3601" spans="1:4" ht="50.1" customHeight="1" x14ac:dyDescent="0.2">
      <c r="A3601" s="226">
        <v>89803</v>
      </c>
      <c r="B3601" s="223" t="s">
        <v>3966</v>
      </c>
      <c r="C3601" s="220" t="s">
        <v>206</v>
      </c>
      <c r="D3601" s="221">
        <v>9.52</v>
      </c>
    </row>
    <row r="3602" spans="1:4" ht="50.1" customHeight="1" x14ac:dyDescent="0.2">
      <c r="A3602" s="226">
        <v>89804</v>
      </c>
      <c r="B3602" s="223" t="s">
        <v>3967</v>
      </c>
      <c r="C3602" s="220" t="s">
        <v>206</v>
      </c>
      <c r="D3602" s="221">
        <v>9.42</v>
      </c>
    </row>
    <row r="3603" spans="1:4" ht="50.1" customHeight="1" x14ac:dyDescent="0.2">
      <c r="A3603" s="226">
        <v>89805</v>
      </c>
      <c r="B3603" s="223" t="s">
        <v>3968</v>
      </c>
      <c r="C3603" s="220" t="s">
        <v>206</v>
      </c>
      <c r="D3603" s="221">
        <v>8.3800000000000008</v>
      </c>
    </row>
    <row r="3604" spans="1:4" ht="50.1" customHeight="1" x14ac:dyDescent="0.2">
      <c r="A3604" s="226">
        <v>89806</v>
      </c>
      <c r="B3604" s="223" t="s">
        <v>3969</v>
      </c>
      <c r="C3604" s="220" t="s">
        <v>206</v>
      </c>
      <c r="D3604" s="221">
        <v>9.08</v>
      </c>
    </row>
    <row r="3605" spans="1:4" ht="50.1" customHeight="1" x14ac:dyDescent="0.2">
      <c r="A3605" s="226">
        <v>89807</v>
      </c>
      <c r="B3605" s="223" t="s">
        <v>3970</v>
      </c>
      <c r="C3605" s="220" t="s">
        <v>206</v>
      </c>
      <c r="D3605" s="221">
        <v>18.39</v>
      </c>
    </row>
    <row r="3606" spans="1:4" ht="50.1" customHeight="1" x14ac:dyDescent="0.2">
      <c r="A3606" s="226">
        <v>89808</v>
      </c>
      <c r="B3606" s="223" t="s">
        <v>3971</v>
      </c>
      <c r="C3606" s="220" t="s">
        <v>206</v>
      </c>
      <c r="D3606" s="221">
        <v>25.79</v>
      </c>
    </row>
    <row r="3607" spans="1:4" ht="50.1" customHeight="1" x14ac:dyDescent="0.2">
      <c r="A3607" s="226">
        <v>89809</v>
      </c>
      <c r="B3607" s="223" t="s">
        <v>3972</v>
      </c>
      <c r="C3607" s="220" t="s">
        <v>206</v>
      </c>
      <c r="D3607" s="221">
        <v>11.46</v>
      </c>
    </row>
    <row r="3608" spans="1:4" ht="50.1" customHeight="1" x14ac:dyDescent="0.2">
      <c r="A3608" s="226">
        <v>89810</v>
      </c>
      <c r="B3608" s="223" t="s">
        <v>3973</v>
      </c>
      <c r="C3608" s="220" t="s">
        <v>206</v>
      </c>
      <c r="D3608" s="221">
        <v>11.52</v>
      </c>
    </row>
    <row r="3609" spans="1:4" ht="50.1" customHeight="1" x14ac:dyDescent="0.2">
      <c r="A3609" s="226">
        <v>89811</v>
      </c>
      <c r="B3609" s="223" t="s">
        <v>3974</v>
      </c>
      <c r="C3609" s="220" t="s">
        <v>206</v>
      </c>
      <c r="D3609" s="221">
        <v>21.05</v>
      </c>
    </row>
    <row r="3610" spans="1:4" ht="50.1" customHeight="1" x14ac:dyDescent="0.2">
      <c r="A3610" s="226">
        <v>89812</v>
      </c>
      <c r="B3610" s="223" t="s">
        <v>3975</v>
      </c>
      <c r="C3610" s="220" t="s">
        <v>206</v>
      </c>
      <c r="D3610" s="221">
        <v>40.450000000000003</v>
      </c>
    </row>
    <row r="3611" spans="1:4" ht="50.1" customHeight="1" x14ac:dyDescent="0.2">
      <c r="A3611" s="226">
        <v>89813</v>
      </c>
      <c r="B3611" s="223" t="s">
        <v>3976</v>
      </c>
      <c r="C3611" s="220" t="s">
        <v>206</v>
      </c>
      <c r="D3611" s="221">
        <v>4.1500000000000004</v>
      </c>
    </row>
    <row r="3612" spans="1:4" ht="50.1" customHeight="1" x14ac:dyDescent="0.2">
      <c r="A3612" s="226">
        <v>89814</v>
      </c>
      <c r="B3612" s="223" t="s">
        <v>3977</v>
      </c>
      <c r="C3612" s="220" t="s">
        <v>206</v>
      </c>
      <c r="D3612" s="221">
        <v>8.2200000000000006</v>
      </c>
    </row>
    <row r="3613" spans="1:4" ht="50.1" customHeight="1" x14ac:dyDescent="0.2">
      <c r="A3613" s="226">
        <v>89815</v>
      </c>
      <c r="B3613" s="223" t="s">
        <v>3978</v>
      </c>
      <c r="C3613" s="220" t="s">
        <v>206</v>
      </c>
      <c r="D3613" s="221">
        <v>16.82</v>
      </c>
    </row>
    <row r="3614" spans="1:4" ht="50.1" customHeight="1" x14ac:dyDescent="0.2">
      <c r="A3614" s="226">
        <v>89816</v>
      </c>
      <c r="B3614" s="223" t="s">
        <v>3979</v>
      </c>
      <c r="C3614" s="220" t="s">
        <v>206</v>
      </c>
      <c r="D3614" s="221">
        <v>24.34</v>
      </c>
    </row>
    <row r="3615" spans="1:4" ht="50.1" customHeight="1" x14ac:dyDescent="0.2">
      <c r="A3615" s="226">
        <v>89817</v>
      </c>
      <c r="B3615" s="223" t="s">
        <v>3980</v>
      </c>
      <c r="C3615" s="220" t="s">
        <v>206</v>
      </c>
      <c r="D3615" s="221">
        <v>7.25</v>
      </c>
    </row>
    <row r="3616" spans="1:4" ht="50.1" customHeight="1" x14ac:dyDescent="0.2">
      <c r="A3616" s="226">
        <v>89818</v>
      </c>
      <c r="B3616" s="223" t="s">
        <v>3981</v>
      </c>
      <c r="C3616" s="220" t="s">
        <v>206</v>
      </c>
      <c r="D3616" s="221">
        <v>98.72</v>
      </c>
    </row>
    <row r="3617" spans="1:4" ht="50.1" customHeight="1" x14ac:dyDescent="0.2">
      <c r="A3617" s="226">
        <v>89819</v>
      </c>
      <c r="B3617" s="223" t="s">
        <v>3982</v>
      </c>
      <c r="C3617" s="220" t="s">
        <v>206</v>
      </c>
      <c r="D3617" s="221">
        <v>10.11</v>
      </c>
    </row>
    <row r="3618" spans="1:4" ht="50.1" customHeight="1" x14ac:dyDescent="0.2">
      <c r="A3618" s="226">
        <v>89820</v>
      </c>
      <c r="B3618" s="223" t="s">
        <v>3983</v>
      </c>
      <c r="C3618" s="220" t="s">
        <v>206</v>
      </c>
      <c r="D3618" s="221">
        <v>18.32</v>
      </c>
    </row>
    <row r="3619" spans="1:4" ht="50.1" customHeight="1" x14ac:dyDescent="0.2">
      <c r="A3619" s="226">
        <v>89821</v>
      </c>
      <c r="B3619" s="223" t="s">
        <v>3984</v>
      </c>
      <c r="C3619" s="220" t="s">
        <v>206</v>
      </c>
      <c r="D3619" s="221">
        <v>9.0299999999999994</v>
      </c>
    </row>
    <row r="3620" spans="1:4" ht="50.1" customHeight="1" x14ac:dyDescent="0.2">
      <c r="A3620" s="226">
        <v>89822</v>
      </c>
      <c r="B3620" s="223" t="s">
        <v>3985</v>
      </c>
      <c r="C3620" s="220" t="s">
        <v>206</v>
      </c>
      <c r="D3620" s="221">
        <v>12.95</v>
      </c>
    </row>
    <row r="3621" spans="1:4" ht="50.1" customHeight="1" x14ac:dyDescent="0.2">
      <c r="A3621" s="226">
        <v>89823</v>
      </c>
      <c r="B3621" s="223" t="s">
        <v>3986</v>
      </c>
      <c r="C3621" s="220" t="s">
        <v>206</v>
      </c>
      <c r="D3621" s="221">
        <v>14.77</v>
      </c>
    </row>
    <row r="3622" spans="1:4" ht="50.1" customHeight="1" x14ac:dyDescent="0.2">
      <c r="A3622" s="226">
        <v>89824</v>
      </c>
      <c r="B3622" s="223" t="s">
        <v>3987</v>
      </c>
      <c r="C3622" s="220" t="s">
        <v>206</v>
      </c>
      <c r="D3622" s="221">
        <v>22.94</v>
      </c>
    </row>
    <row r="3623" spans="1:4" ht="50.1" customHeight="1" x14ac:dyDescent="0.2">
      <c r="A3623" s="226">
        <v>89825</v>
      </c>
      <c r="B3623" s="223" t="s">
        <v>3988</v>
      </c>
      <c r="C3623" s="220" t="s">
        <v>206</v>
      </c>
      <c r="D3623" s="221">
        <v>9</v>
      </c>
    </row>
    <row r="3624" spans="1:4" ht="50.1" customHeight="1" x14ac:dyDescent="0.2">
      <c r="A3624" s="226">
        <v>89826</v>
      </c>
      <c r="B3624" s="223" t="s">
        <v>3989</v>
      </c>
      <c r="C3624" s="220" t="s">
        <v>206</v>
      </c>
      <c r="D3624" s="221">
        <v>100.73</v>
      </c>
    </row>
    <row r="3625" spans="1:4" ht="50.1" customHeight="1" x14ac:dyDescent="0.2">
      <c r="A3625" s="226">
        <v>89827</v>
      </c>
      <c r="B3625" s="223" t="s">
        <v>3990</v>
      </c>
      <c r="C3625" s="220" t="s">
        <v>206</v>
      </c>
      <c r="D3625" s="221">
        <v>9.74</v>
      </c>
    </row>
    <row r="3626" spans="1:4" ht="50.1" customHeight="1" x14ac:dyDescent="0.2">
      <c r="A3626" s="226">
        <v>89828</v>
      </c>
      <c r="B3626" s="223" t="s">
        <v>3991</v>
      </c>
      <c r="C3626" s="220" t="s">
        <v>206</v>
      </c>
      <c r="D3626" s="221">
        <v>35.270000000000003</v>
      </c>
    </row>
    <row r="3627" spans="1:4" ht="50.1" customHeight="1" x14ac:dyDescent="0.2">
      <c r="A3627" s="226">
        <v>89829</v>
      </c>
      <c r="B3627" s="223" t="s">
        <v>3992</v>
      </c>
      <c r="C3627" s="220" t="s">
        <v>206</v>
      </c>
      <c r="D3627" s="221">
        <v>16.059999999999999</v>
      </c>
    </row>
    <row r="3628" spans="1:4" ht="50.1" customHeight="1" x14ac:dyDescent="0.2">
      <c r="A3628" s="226">
        <v>89830</v>
      </c>
      <c r="B3628" s="223" t="s">
        <v>3993</v>
      </c>
      <c r="C3628" s="220" t="s">
        <v>206</v>
      </c>
      <c r="D3628" s="221">
        <v>17.100000000000001</v>
      </c>
    </row>
    <row r="3629" spans="1:4" ht="50.1" customHeight="1" x14ac:dyDescent="0.2">
      <c r="A3629" s="226">
        <v>89831</v>
      </c>
      <c r="B3629" s="223" t="s">
        <v>3994</v>
      </c>
      <c r="C3629" s="220" t="s">
        <v>206</v>
      </c>
      <c r="D3629" s="221">
        <v>120.56</v>
      </c>
    </row>
    <row r="3630" spans="1:4" ht="50.1" customHeight="1" x14ac:dyDescent="0.2">
      <c r="A3630" s="226">
        <v>89832</v>
      </c>
      <c r="B3630" s="223" t="s">
        <v>3995</v>
      </c>
      <c r="C3630" s="220" t="s">
        <v>206</v>
      </c>
      <c r="D3630" s="221">
        <v>24.07</v>
      </c>
    </row>
    <row r="3631" spans="1:4" ht="50.1" customHeight="1" x14ac:dyDescent="0.2">
      <c r="A3631" s="226">
        <v>89833</v>
      </c>
      <c r="B3631" s="223" t="s">
        <v>3996</v>
      </c>
      <c r="C3631" s="220" t="s">
        <v>206</v>
      </c>
      <c r="D3631" s="221">
        <v>19.989999999999998</v>
      </c>
    </row>
    <row r="3632" spans="1:4" ht="50.1" customHeight="1" x14ac:dyDescent="0.2">
      <c r="A3632" s="226">
        <v>89834</v>
      </c>
      <c r="B3632" s="223" t="s">
        <v>3997</v>
      </c>
      <c r="C3632" s="220" t="s">
        <v>206</v>
      </c>
      <c r="D3632" s="221">
        <v>23.91</v>
      </c>
    </row>
    <row r="3633" spans="1:4" ht="50.1" customHeight="1" x14ac:dyDescent="0.2">
      <c r="A3633" s="226">
        <v>89835</v>
      </c>
      <c r="B3633" s="223" t="s">
        <v>3998</v>
      </c>
      <c r="C3633" s="220" t="s">
        <v>206</v>
      </c>
      <c r="D3633" s="221">
        <v>23.55</v>
      </c>
    </row>
    <row r="3634" spans="1:4" ht="50.1" customHeight="1" x14ac:dyDescent="0.2">
      <c r="A3634" s="226">
        <v>89836</v>
      </c>
      <c r="B3634" s="223" t="s">
        <v>3999</v>
      </c>
      <c r="C3634" s="220" t="s">
        <v>206</v>
      </c>
      <c r="D3634" s="221">
        <v>162.97999999999999</v>
      </c>
    </row>
    <row r="3635" spans="1:4" ht="50.1" customHeight="1" x14ac:dyDescent="0.2">
      <c r="A3635" s="226">
        <v>89837</v>
      </c>
      <c r="B3635" s="223" t="s">
        <v>4000</v>
      </c>
      <c r="C3635" s="220" t="s">
        <v>206</v>
      </c>
      <c r="D3635" s="221">
        <v>80.77</v>
      </c>
    </row>
    <row r="3636" spans="1:4" ht="50.1" customHeight="1" x14ac:dyDescent="0.2">
      <c r="A3636" s="226">
        <v>89838</v>
      </c>
      <c r="B3636" s="223" t="s">
        <v>4001</v>
      </c>
      <c r="C3636" s="220" t="s">
        <v>206</v>
      </c>
      <c r="D3636" s="221">
        <v>88.17</v>
      </c>
    </row>
    <row r="3637" spans="1:4" ht="50.1" customHeight="1" x14ac:dyDescent="0.2">
      <c r="A3637" s="226">
        <v>89839</v>
      </c>
      <c r="B3637" s="223" t="s">
        <v>4002</v>
      </c>
      <c r="C3637" s="220" t="s">
        <v>206</v>
      </c>
      <c r="D3637" s="221">
        <v>116.96</v>
      </c>
    </row>
    <row r="3638" spans="1:4" ht="50.1" customHeight="1" x14ac:dyDescent="0.2">
      <c r="A3638" s="226">
        <v>89840</v>
      </c>
      <c r="B3638" s="223" t="s">
        <v>4003</v>
      </c>
      <c r="C3638" s="220" t="s">
        <v>206</v>
      </c>
      <c r="D3638" s="221">
        <v>100.93</v>
      </c>
    </row>
    <row r="3639" spans="1:4" ht="50.1" customHeight="1" x14ac:dyDescent="0.2">
      <c r="A3639" s="226">
        <v>89841</v>
      </c>
      <c r="B3639" s="223" t="s">
        <v>4004</v>
      </c>
      <c r="C3639" s="220" t="s">
        <v>206</v>
      </c>
      <c r="D3639" s="221">
        <v>171.61</v>
      </c>
    </row>
    <row r="3640" spans="1:4" ht="50.1" customHeight="1" x14ac:dyDescent="0.2">
      <c r="A3640" s="226">
        <v>89842</v>
      </c>
      <c r="B3640" s="223" t="s">
        <v>4005</v>
      </c>
      <c r="C3640" s="220" t="s">
        <v>206</v>
      </c>
      <c r="D3640" s="221">
        <v>27.14</v>
      </c>
    </row>
    <row r="3641" spans="1:4" ht="50.1" customHeight="1" x14ac:dyDescent="0.2">
      <c r="A3641" s="226">
        <v>89844</v>
      </c>
      <c r="B3641" s="223" t="s">
        <v>4006</v>
      </c>
      <c r="C3641" s="220" t="s">
        <v>206</v>
      </c>
      <c r="D3641" s="221">
        <v>34.630000000000003</v>
      </c>
    </row>
    <row r="3642" spans="1:4" ht="50.1" customHeight="1" x14ac:dyDescent="0.2">
      <c r="A3642" s="226">
        <v>89845</v>
      </c>
      <c r="B3642" s="223" t="s">
        <v>4007</v>
      </c>
      <c r="C3642" s="220" t="s">
        <v>206</v>
      </c>
      <c r="D3642" s="221">
        <v>54.06</v>
      </c>
    </row>
    <row r="3643" spans="1:4" ht="50.1" customHeight="1" x14ac:dyDescent="0.2">
      <c r="A3643" s="226">
        <v>89846</v>
      </c>
      <c r="B3643" s="223" t="s">
        <v>4008</v>
      </c>
      <c r="C3643" s="220" t="s">
        <v>206</v>
      </c>
      <c r="D3643" s="221">
        <v>122.63</v>
      </c>
    </row>
    <row r="3644" spans="1:4" ht="50.1" customHeight="1" x14ac:dyDescent="0.2">
      <c r="A3644" s="226">
        <v>89847</v>
      </c>
      <c r="B3644" s="223" t="s">
        <v>4009</v>
      </c>
      <c r="C3644" s="220" t="s">
        <v>206</v>
      </c>
      <c r="D3644" s="221">
        <v>150.18</v>
      </c>
    </row>
    <row r="3645" spans="1:4" ht="50.1" customHeight="1" x14ac:dyDescent="0.2">
      <c r="A3645" s="226">
        <v>89850</v>
      </c>
      <c r="B3645" s="223" t="s">
        <v>4010</v>
      </c>
      <c r="C3645" s="220" t="s">
        <v>206</v>
      </c>
      <c r="D3645" s="221">
        <v>15.02</v>
      </c>
    </row>
    <row r="3646" spans="1:4" ht="50.1" customHeight="1" x14ac:dyDescent="0.2">
      <c r="A3646" s="226">
        <v>89851</v>
      </c>
      <c r="B3646" s="223" t="s">
        <v>4011</v>
      </c>
      <c r="C3646" s="220" t="s">
        <v>206</v>
      </c>
      <c r="D3646" s="221">
        <v>15.08</v>
      </c>
    </row>
    <row r="3647" spans="1:4" ht="50.1" customHeight="1" x14ac:dyDescent="0.2">
      <c r="A3647" s="226">
        <v>89852</v>
      </c>
      <c r="B3647" s="223" t="s">
        <v>4012</v>
      </c>
      <c r="C3647" s="220" t="s">
        <v>206</v>
      </c>
      <c r="D3647" s="221">
        <v>24.61</v>
      </c>
    </row>
    <row r="3648" spans="1:4" ht="50.1" customHeight="1" x14ac:dyDescent="0.2">
      <c r="A3648" s="226">
        <v>89853</v>
      </c>
      <c r="B3648" s="223" t="s">
        <v>4013</v>
      </c>
      <c r="C3648" s="220" t="s">
        <v>206</v>
      </c>
      <c r="D3648" s="221">
        <v>44.01</v>
      </c>
    </row>
    <row r="3649" spans="1:4" ht="50.1" customHeight="1" x14ac:dyDescent="0.2">
      <c r="A3649" s="226">
        <v>89854</v>
      </c>
      <c r="B3649" s="223" t="s">
        <v>4014</v>
      </c>
      <c r="C3649" s="220" t="s">
        <v>206</v>
      </c>
      <c r="D3649" s="221">
        <v>44.45</v>
      </c>
    </row>
    <row r="3650" spans="1:4" ht="50.1" customHeight="1" x14ac:dyDescent="0.2">
      <c r="A3650" s="226">
        <v>89855</v>
      </c>
      <c r="B3650" s="223" t="s">
        <v>4015</v>
      </c>
      <c r="C3650" s="220" t="s">
        <v>206</v>
      </c>
      <c r="D3650" s="221">
        <v>47.4</v>
      </c>
    </row>
    <row r="3651" spans="1:4" ht="50.1" customHeight="1" x14ac:dyDescent="0.2">
      <c r="A3651" s="226">
        <v>89856</v>
      </c>
      <c r="B3651" s="223" t="s">
        <v>4016</v>
      </c>
      <c r="C3651" s="220" t="s">
        <v>206</v>
      </c>
      <c r="D3651" s="221">
        <v>11.4</v>
      </c>
    </row>
    <row r="3652" spans="1:4" ht="50.1" customHeight="1" x14ac:dyDescent="0.2">
      <c r="A3652" s="226">
        <v>89857</v>
      </c>
      <c r="B3652" s="223" t="s">
        <v>4017</v>
      </c>
      <c r="C3652" s="220" t="s">
        <v>206</v>
      </c>
      <c r="D3652" s="221">
        <v>17.14</v>
      </c>
    </row>
    <row r="3653" spans="1:4" ht="50.1" customHeight="1" x14ac:dyDescent="0.2">
      <c r="A3653" s="226">
        <v>89859</v>
      </c>
      <c r="B3653" s="223" t="s">
        <v>4018</v>
      </c>
      <c r="C3653" s="220" t="s">
        <v>206</v>
      </c>
      <c r="D3653" s="221">
        <v>35.68</v>
      </c>
    </row>
    <row r="3654" spans="1:4" ht="50.1" customHeight="1" x14ac:dyDescent="0.2">
      <c r="A3654" s="226">
        <v>89860</v>
      </c>
      <c r="B3654" s="223" t="s">
        <v>4019</v>
      </c>
      <c r="C3654" s="220" t="s">
        <v>206</v>
      </c>
      <c r="D3654" s="221">
        <v>24.74</v>
      </c>
    </row>
    <row r="3655" spans="1:4" ht="50.1" customHeight="1" x14ac:dyDescent="0.2">
      <c r="A3655" s="226">
        <v>89861</v>
      </c>
      <c r="B3655" s="223" t="s">
        <v>4020</v>
      </c>
      <c r="C3655" s="220" t="s">
        <v>206</v>
      </c>
      <c r="D3655" s="221">
        <v>28.66</v>
      </c>
    </row>
    <row r="3656" spans="1:4" ht="50.1" customHeight="1" x14ac:dyDescent="0.2">
      <c r="A3656" s="226">
        <v>89862</v>
      </c>
      <c r="B3656" s="223" t="s">
        <v>4021</v>
      </c>
      <c r="C3656" s="220" t="s">
        <v>206</v>
      </c>
      <c r="D3656" s="221">
        <v>72.510000000000005</v>
      </c>
    </row>
    <row r="3657" spans="1:4" ht="50.1" customHeight="1" x14ac:dyDescent="0.2">
      <c r="A3657" s="226">
        <v>89863</v>
      </c>
      <c r="B3657" s="223" t="s">
        <v>4022</v>
      </c>
      <c r="C3657" s="220" t="s">
        <v>206</v>
      </c>
      <c r="D3657" s="221">
        <v>117.7</v>
      </c>
    </row>
    <row r="3658" spans="1:4" ht="50.1" customHeight="1" x14ac:dyDescent="0.2">
      <c r="A3658" s="226">
        <v>89866</v>
      </c>
      <c r="B3658" s="223" t="s">
        <v>4023</v>
      </c>
      <c r="C3658" s="220" t="s">
        <v>206</v>
      </c>
      <c r="D3658" s="221">
        <v>3.11</v>
      </c>
    </row>
    <row r="3659" spans="1:4" ht="50.1" customHeight="1" x14ac:dyDescent="0.2">
      <c r="A3659" s="226">
        <v>89867</v>
      </c>
      <c r="B3659" s="223" t="s">
        <v>4024</v>
      </c>
      <c r="C3659" s="220" t="s">
        <v>206</v>
      </c>
      <c r="D3659" s="221">
        <v>3.51</v>
      </c>
    </row>
    <row r="3660" spans="1:4" ht="50.1" customHeight="1" x14ac:dyDescent="0.2">
      <c r="A3660" s="226">
        <v>89868</v>
      </c>
      <c r="B3660" s="223" t="s">
        <v>4025</v>
      </c>
      <c r="C3660" s="220" t="s">
        <v>206</v>
      </c>
      <c r="D3660" s="221">
        <v>2.21</v>
      </c>
    </row>
    <row r="3661" spans="1:4" ht="50.1" customHeight="1" x14ac:dyDescent="0.2">
      <c r="A3661" s="226">
        <v>89869</v>
      </c>
      <c r="B3661" s="223" t="s">
        <v>4026</v>
      </c>
      <c r="C3661" s="220" t="s">
        <v>206</v>
      </c>
      <c r="D3661" s="221">
        <v>4.8</v>
      </c>
    </row>
    <row r="3662" spans="1:4" ht="50.1" customHeight="1" x14ac:dyDescent="0.2">
      <c r="A3662" s="226">
        <v>89979</v>
      </c>
      <c r="B3662" s="223" t="s">
        <v>4027</v>
      </c>
      <c r="C3662" s="220" t="s">
        <v>206</v>
      </c>
      <c r="D3662" s="221">
        <v>14.56</v>
      </c>
    </row>
    <row r="3663" spans="1:4" ht="50.1" customHeight="1" x14ac:dyDescent="0.2">
      <c r="A3663" s="226">
        <v>89980</v>
      </c>
      <c r="B3663" s="223" t="s">
        <v>4028</v>
      </c>
      <c r="C3663" s="220" t="s">
        <v>206</v>
      </c>
      <c r="D3663" s="221">
        <v>6.15</v>
      </c>
    </row>
    <row r="3664" spans="1:4" ht="50.1" customHeight="1" x14ac:dyDescent="0.2">
      <c r="A3664" s="226">
        <v>89981</v>
      </c>
      <c r="B3664" s="223" t="s">
        <v>4029</v>
      </c>
      <c r="C3664" s="220" t="s">
        <v>206</v>
      </c>
      <c r="D3664" s="221">
        <v>12.43</v>
      </c>
    </row>
    <row r="3665" spans="1:4" ht="50.1" customHeight="1" x14ac:dyDescent="0.2">
      <c r="A3665" s="226">
        <v>90373</v>
      </c>
      <c r="B3665" s="223" t="s">
        <v>4030</v>
      </c>
      <c r="C3665" s="220" t="s">
        <v>206</v>
      </c>
      <c r="D3665" s="221">
        <v>8.9700000000000006</v>
      </c>
    </row>
    <row r="3666" spans="1:4" ht="50.1" customHeight="1" x14ac:dyDescent="0.2">
      <c r="A3666" s="226">
        <v>90374</v>
      </c>
      <c r="B3666" s="223" t="s">
        <v>4031</v>
      </c>
      <c r="C3666" s="220" t="s">
        <v>206</v>
      </c>
      <c r="D3666" s="221">
        <v>13.53</v>
      </c>
    </row>
    <row r="3667" spans="1:4" ht="50.1" customHeight="1" x14ac:dyDescent="0.2">
      <c r="A3667" s="226">
        <v>90375</v>
      </c>
      <c r="B3667" s="223" t="s">
        <v>4032</v>
      </c>
      <c r="C3667" s="220" t="s">
        <v>206</v>
      </c>
      <c r="D3667" s="221">
        <v>5.49</v>
      </c>
    </row>
    <row r="3668" spans="1:4" ht="50.1" customHeight="1" x14ac:dyDescent="0.2">
      <c r="A3668" s="226">
        <v>92287</v>
      </c>
      <c r="B3668" s="223" t="s">
        <v>4033</v>
      </c>
      <c r="C3668" s="220" t="s">
        <v>206</v>
      </c>
      <c r="D3668" s="221">
        <v>9.34</v>
      </c>
    </row>
    <row r="3669" spans="1:4" ht="50.1" customHeight="1" x14ac:dyDescent="0.2">
      <c r="A3669" s="226">
        <v>92288</v>
      </c>
      <c r="B3669" s="223" t="s">
        <v>4034</v>
      </c>
      <c r="C3669" s="220" t="s">
        <v>206</v>
      </c>
      <c r="D3669" s="221">
        <v>14.19</v>
      </c>
    </row>
    <row r="3670" spans="1:4" ht="50.1" customHeight="1" x14ac:dyDescent="0.2">
      <c r="A3670" s="226">
        <v>92289</v>
      </c>
      <c r="B3670" s="223" t="s">
        <v>4035</v>
      </c>
      <c r="C3670" s="220" t="s">
        <v>206</v>
      </c>
      <c r="D3670" s="221">
        <v>24.47</v>
      </c>
    </row>
    <row r="3671" spans="1:4" ht="50.1" customHeight="1" x14ac:dyDescent="0.2">
      <c r="A3671" s="226">
        <v>92290</v>
      </c>
      <c r="B3671" s="223" t="s">
        <v>4036</v>
      </c>
      <c r="C3671" s="220" t="s">
        <v>206</v>
      </c>
      <c r="D3671" s="221">
        <v>36.85</v>
      </c>
    </row>
    <row r="3672" spans="1:4" ht="50.1" customHeight="1" x14ac:dyDescent="0.2">
      <c r="A3672" s="226">
        <v>92291</v>
      </c>
      <c r="B3672" s="223" t="s">
        <v>4037</v>
      </c>
      <c r="C3672" s="220" t="s">
        <v>206</v>
      </c>
      <c r="D3672" s="221">
        <v>56.14</v>
      </c>
    </row>
    <row r="3673" spans="1:4" ht="50.1" customHeight="1" x14ac:dyDescent="0.2">
      <c r="A3673" s="226">
        <v>92292</v>
      </c>
      <c r="B3673" s="223" t="s">
        <v>4038</v>
      </c>
      <c r="C3673" s="220" t="s">
        <v>206</v>
      </c>
      <c r="D3673" s="221">
        <v>172.92</v>
      </c>
    </row>
    <row r="3674" spans="1:4" ht="50.1" customHeight="1" x14ac:dyDescent="0.2">
      <c r="A3674" s="226">
        <v>92293</v>
      </c>
      <c r="B3674" s="223" t="s">
        <v>4039</v>
      </c>
      <c r="C3674" s="220" t="s">
        <v>206</v>
      </c>
      <c r="D3674" s="221">
        <v>5.43</v>
      </c>
    </row>
    <row r="3675" spans="1:4" ht="50.1" customHeight="1" x14ac:dyDescent="0.2">
      <c r="A3675" s="226">
        <v>92294</v>
      </c>
      <c r="B3675" s="223" t="s">
        <v>4040</v>
      </c>
      <c r="C3675" s="220" t="s">
        <v>206</v>
      </c>
      <c r="D3675" s="221">
        <v>8.75</v>
      </c>
    </row>
    <row r="3676" spans="1:4" ht="50.1" customHeight="1" x14ac:dyDescent="0.2">
      <c r="A3676" s="226">
        <v>92295</v>
      </c>
      <c r="B3676" s="223" t="s">
        <v>4041</v>
      </c>
      <c r="C3676" s="220" t="s">
        <v>206</v>
      </c>
      <c r="D3676" s="221">
        <v>15.95</v>
      </c>
    </row>
    <row r="3677" spans="1:4" ht="50.1" customHeight="1" x14ac:dyDescent="0.2">
      <c r="A3677" s="226">
        <v>92296</v>
      </c>
      <c r="B3677" s="223" t="s">
        <v>4042</v>
      </c>
      <c r="C3677" s="220" t="s">
        <v>206</v>
      </c>
      <c r="D3677" s="221">
        <v>21.13</v>
      </c>
    </row>
    <row r="3678" spans="1:4" ht="50.1" customHeight="1" x14ac:dyDescent="0.2">
      <c r="A3678" s="226">
        <v>92297</v>
      </c>
      <c r="B3678" s="223" t="s">
        <v>4043</v>
      </c>
      <c r="C3678" s="220" t="s">
        <v>206</v>
      </c>
      <c r="D3678" s="221">
        <v>32.450000000000003</v>
      </c>
    </row>
    <row r="3679" spans="1:4" ht="50.1" customHeight="1" x14ac:dyDescent="0.2">
      <c r="A3679" s="226">
        <v>92298</v>
      </c>
      <c r="B3679" s="223" t="s">
        <v>4044</v>
      </c>
      <c r="C3679" s="220" t="s">
        <v>206</v>
      </c>
      <c r="D3679" s="221">
        <v>89.73</v>
      </c>
    </row>
    <row r="3680" spans="1:4" ht="50.1" customHeight="1" x14ac:dyDescent="0.2">
      <c r="A3680" s="226">
        <v>92299</v>
      </c>
      <c r="B3680" s="223" t="s">
        <v>4045</v>
      </c>
      <c r="C3680" s="220" t="s">
        <v>206</v>
      </c>
      <c r="D3680" s="221">
        <v>12.33</v>
      </c>
    </row>
    <row r="3681" spans="1:4" ht="50.1" customHeight="1" x14ac:dyDescent="0.2">
      <c r="A3681" s="226">
        <v>92300</v>
      </c>
      <c r="B3681" s="223" t="s">
        <v>4046</v>
      </c>
      <c r="C3681" s="220" t="s">
        <v>206</v>
      </c>
      <c r="D3681" s="221">
        <v>18.13</v>
      </c>
    </row>
    <row r="3682" spans="1:4" ht="50.1" customHeight="1" x14ac:dyDescent="0.2">
      <c r="A3682" s="226">
        <v>92301</v>
      </c>
      <c r="B3682" s="223" t="s">
        <v>4047</v>
      </c>
      <c r="C3682" s="220" t="s">
        <v>206</v>
      </c>
      <c r="D3682" s="221">
        <v>34.75</v>
      </c>
    </row>
    <row r="3683" spans="1:4" ht="50.1" customHeight="1" x14ac:dyDescent="0.2">
      <c r="A3683" s="226">
        <v>92302</v>
      </c>
      <c r="B3683" s="223" t="s">
        <v>4048</v>
      </c>
      <c r="C3683" s="220" t="s">
        <v>206</v>
      </c>
      <c r="D3683" s="221">
        <v>45.81</v>
      </c>
    </row>
    <row r="3684" spans="1:4" ht="50.1" customHeight="1" x14ac:dyDescent="0.2">
      <c r="A3684" s="226">
        <v>92303</v>
      </c>
      <c r="B3684" s="223" t="s">
        <v>4049</v>
      </c>
      <c r="C3684" s="220" t="s">
        <v>206</v>
      </c>
      <c r="D3684" s="221">
        <v>83.06</v>
      </c>
    </row>
    <row r="3685" spans="1:4" ht="50.1" customHeight="1" x14ac:dyDescent="0.2">
      <c r="A3685" s="226">
        <v>92304</v>
      </c>
      <c r="B3685" s="223" t="s">
        <v>4050</v>
      </c>
      <c r="C3685" s="220" t="s">
        <v>206</v>
      </c>
      <c r="D3685" s="221">
        <v>213.57</v>
      </c>
    </row>
    <row r="3686" spans="1:4" ht="50.1" customHeight="1" x14ac:dyDescent="0.2">
      <c r="A3686" s="226">
        <v>92311</v>
      </c>
      <c r="B3686" s="223" t="s">
        <v>4051</v>
      </c>
      <c r="C3686" s="220" t="s">
        <v>206</v>
      </c>
      <c r="D3686" s="221">
        <v>7.09</v>
      </c>
    </row>
    <row r="3687" spans="1:4" ht="50.1" customHeight="1" x14ac:dyDescent="0.2">
      <c r="A3687" s="226">
        <v>92312</v>
      </c>
      <c r="B3687" s="223" t="s">
        <v>4052</v>
      </c>
      <c r="C3687" s="220" t="s">
        <v>206</v>
      </c>
      <c r="D3687" s="221">
        <v>11.2</v>
      </c>
    </row>
    <row r="3688" spans="1:4" ht="50.1" customHeight="1" x14ac:dyDescent="0.2">
      <c r="A3688" s="226">
        <v>92313</v>
      </c>
      <c r="B3688" s="223" t="s">
        <v>4053</v>
      </c>
      <c r="C3688" s="220" t="s">
        <v>206</v>
      </c>
      <c r="D3688" s="221">
        <v>16.04</v>
      </c>
    </row>
    <row r="3689" spans="1:4" ht="50.1" customHeight="1" x14ac:dyDescent="0.2">
      <c r="A3689" s="226">
        <v>92314</v>
      </c>
      <c r="B3689" s="223" t="s">
        <v>4054</v>
      </c>
      <c r="C3689" s="220" t="s">
        <v>206</v>
      </c>
      <c r="D3689" s="221">
        <v>4.6100000000000003</v>
      </c>
    </row>
    <row r="3690" spans="1:4" ht="50.1" customHeight="1" x14ac:dyDescent="0.2">
      <c r="A3690" s="226">
        <v>92315</v>
      </c>
      <c r="B3690" s="223" t="s">
        <v>4055</v>
      </c>
      <c r="C3690" s="220" t="s">
        <v>206</v>
      </c>
      <c r="D3690" s="221">
        <v>6.7</v>
      </c>
    </row>
    <row r="3691" spans="1:4" ht="50.1" customHeight="1" x14ac:dyDescent="0.2">
      <c r="A3691" s="226">
        <v>92316</v>
      </c>
      <c r="B3691" s="223" t="s">
        <v>4056</v>
      </c>
      <c r="C3691" s="220" t="s">
        <v>206</v>
      </c>
      <c r="D3691" s="221">
        <v>10</v>
      </c>
    </row>
    <row r="3692" spans="1:4" ht="50.1" customHeight="1" x14ac:dyDescent="0.2">
      <c r="A3692" s="226">
        <v>92317</v>
      </c>
      <c r="B3692" s="223" t="s">
        <v>4057</v>
      </c>
      <c r="C3692" s="220" t="s">
        <v>206</v>
      </c>
      <c r="D3692" s="221">
        <v>9.61</v>
      </c>
    </row>
    <row r="3693" spans="1:4" ht="50.1" customHeight="1" x14ac:dyDescent="0.2">
      <c r="A3693" s="226">
        <v>92318</v>
      </c>
      <c r="B3693" s="223" t="s">
        <v>4058</v>
      </c>
      <c r="C3693" s="220" t="s">
        <v>206</v>
      </c>
      <c r="D3693" s="221">
        <v>14.81</v>
      </c>
    </row>
    <row r="3694" spans="1:4" ht="50.1" customHeight="1" x14ac:dyDescent="0.2">
      <c r="A3694" s="226">
        <v>92319</v>
      </c>
      <c r="B3694" s="223" t="s">
        <v>4059</v>
      </c>
      <c r="C3694" s="220" t="s">
        <v>206</v>
      </c>
      <c r="D3694" s="221">
        <v>20.61</v>
      </c>
    </row>
    <row r="3695" spans="1:4" ht="50.1" customHeight="1" x14ac:dyDescent="0.2">
      <c r="A3695" s="226">
        <v>92326</v>
      </c>
      <c r="B3695" s="223" t="s">
        <v>4060</v>
      </c>
      <c r="C3695" s="220" t="s">
        <v>206</v>
      </c>
      <c r="D3695" s="221">
        <v>7.96</v>
      </c>
    </row>
    <row r="3696" spans="1:4" ht="50.1" customHeight="1" x14ac:dyDescent="0.2">
      <c r="A3696" s="226">
        <v>92327</v>
      </c>
      <c r="B3696" s="223" t="s">
        <v>4061</v>
      </c>
      <c r="C3696" s="220" t="s">
        <v>206</v>
      </c>
      <c r="D3696" s="221">
        <v>12.91</v>
      </c>
    </row>
    <row r="3697" spans="1:4" ht="50.1" customHeight="1" x14ac:dyDescent="0.2">
      <c r="A3697" s="226">
        <v>92328</v>
      </c>
      <c r="B3697" s="223" t="s">
        <v>4062</v>
      </c>
      <c r="C3697" s="220" t="s">
        <v>206</v>
      </c>
      <c r="D3697" s="221">
        <v>19.09</v>
      </c>
    </row>
    <row r="3698" spans="1:4" ht="50.1" customHeight="1" x14ac:dyDescent="0.2">
      <c r="A3698" s="226">
        <v>92329</v>
      </c>
      <c r="B3698" s="223" t="s">
        <v>4063</v>
      </c>
      <c r="C3698" s="220" t="s">
        <v>206</v>
      </c>
      <c r="D3698" s="221">
        <v>4.7300000000000004</v>
      </c>
    </row>
    <row r="3699" spans="1:4" ht="50.1" customHeight="1" x14ac:dyDescent="0.2">
      <c r="A3699" s="226">
        <v>92330</v>
      </c>
      <c r="B3699" s="223" t="s">
        <v>4064</v>
      </c>
      <c r="C3699" s="220" t="s">
        <v>206</v>
      </c>
      <c r="D3699" s="221">
        <v>7.81</v>
      </c>
    </row>
    <row r="3700" spans="1:4" ht="50.1" customHeight="1" x14ac:dyDescent="0.2">
      <c r="A3700" s="226">
        <v>92331</v>
      </c>
      <c r="B3700" s="223" t="s">
        <v>4065</v>
      </c>
      <c r="C3700" s="220" t="s">
        <v>206</v>
      </c>
      <c r="D3700" s="221">
        <v>12.05</v>
      </c>
    </row>
    <row r="3701" spans="1:4" ht="50.1" customHeight="1" x14ac:dyDescent="0.2">
      <c r="A3701" s="226">
        <v>92332</v>
      </c>
      <c r="B3701" s="223" t="s">
        <v>4066</v>
      </c>
      <c r="C3701" s="220" t="s">
        <v>206</v>
      </c>
      <c r="D3701" s="221">
        <v>9.7899999999999991</v>
      </c>
    </row>
    <row r="3702" spans="1:4" ht="50.1" customHeight="1" x14ac:dyDescent="0.2">
      <c r="A3702" s="226">
        <v>92333</v>
      </c>
      <c r="B3702" s="223" t="s">
        <v>4067</v>
      </c>
      <c r="C3702" s="220" t="s">
        <v>206</v>
      </c>
      <c r="D3702" s="221">
        <v>17.079999999999998</v>
      </c>
    </row>
    <row r="3703" spans="1:4" ht="50.1" customHeight="1" x14ac:dyDescent="0.2">
      <c r="A3703" s="226">
        <v>92334</v>
      </c>
      <c r="B3703" s="223" t="s">
        <v>4068</v>
      </c>
      <c r="C3703" s="220" t="s">
        <v>206</v>
      </c>
      <c r="D3703" s="221">
        <v>24.66</v>
      </c>
    </row>
    <row r="3704" spans="1:4" ht="50.1" customHeight="1" x14ac:dyDescent="0.2">
      <c r="A3704" s="226">
        <v>92344</v>
      </c>
      <c r="B3704" s="223" t="s">
        <v>4069</v>
      </c>
      <c r="C3704" s="220" t="s">
        <v>206</v>
      </c>
      <c r="D3704" s="221">
        <v>37</v>
      </c>
    </row>
    <row r="3705" spans="1:4" ht="50.1" customHeight="1" x14ac:dyDescent="0.2">
      <c r="A3705" s="226">
        <v>92345</v>
      </c>
      <c r="B3705" s="223" t="s">
        <v>4070</v>
      </c>
      <c r="C3705" s="220" t="s">
        <v>206</v>
      </c>
      <c r="D3705" s="221">
        <v>36.99</v>
      </c>
    </row>
    <row r="3706" spans="1:4" ht="50.1" customHeight="1" x14ac:dyDescent="0.2">
      <c r="A3706" s="226">
        <v>92346</v>
      </c>
      <c r="B3706" s="223" t="s">
        <v>4071</v>
      </c>
      <c r="C3706" s="220" t="s">
        <v>206</v>
      </c>
      <c r="D3706" s="221">
        <v>48.08</v>
      </c>
    </row>
    <row r="3707" spans="1:4" ht="50.1" customHeight="1" x14ac:dyDescent="0.2">
      <c r="A3707" s="226">
        <v>92347</v>
      </c>
      <c r="B3707" s="223" t="s">
        <v>4072</v>
      </c>
      <c r="C3707" s="220" t="s">
        <v>206</v>
      </c>
      <c r="D3707" s="221">
        <v>53.22</v>
      </c>
    </row>
    <row r="3708" spans="1:4" ht="50.1" customHeight="1" x14ac:dyDescent="0.2">
      <c r="A3708" s="226">
        <v>92348</v>
      </c>
      <c r="B3708" s="223" t="s">
        <v>4073</v>
      </c>
      <c r="C3708" s="220" t="s">
        <v>206</v>
      </c>
      <c r="D3708" s="221">
        <v>66.66</v>
      </c>
    </row>
    <row r="3709" spans="1:4" ht="50.1" customHeight="1" x14ac:dyDescent="0.2">
      <c r="A3709" s="226">
        <v>92349</v>
      </c>
      <c r="B3709" s="223" t="s">
        <v>4074</v>
      </c>
      <c r="C3709" s="220" t="s">
        <v>206</v>
      </c>
      <c r="D3709" s="221">
        <v>71.23</v>
      </c>
    </row>
    <row r="3710" spans="1:4" ht="50.1" customHeight="1" x14ac:dyDescent="0.2">
      <c r="A3710" s="226">
        <v>92350</v>
      </c>
      <c r="B3710" s="223" t="s">
        <v>4075</v>
      </c>
      <c r="C3710" s="220" t="s">
        <v>206</v>
      </c>
      <c r="D3710" s="221">
        <v>55.08</v>
      </c>
    </row>
    <row r="3711" spans="1:4" ht="50.1" customHeight="1" x14ac:dyDescent="0.2">
      <c r="A3711" s="226">
        <v>92351</v>
      </c>
      <c r="B3711" s="223" t="s">
        <v>4076</v>
      </c>
      <c r="C3711" s="220" t="s">
        <v>206</v>
      </c>
      <c r="D3711" s="221">
        <v>53.94</v>
      </c>
    </row>
    <row r="3712" spans="1:4" ht="50.1" customHeight="1" x14ac:dyDescent="0.2">
      <c r="A3712" s="226">
        <v>92352</v>
      </c>
      <c r="B3712" s="223" t="s">
        <v>4077</v>
      </c>
      <c r="C3712" s="220" t="s">
        <v>206</v>
      </c>
      <c r="D3712" s="221">
        <v>82</v>
      </c>
    </row>
    <row r="3713" spans="1:4" ht="50.1" customHeight="1" x14ac:dyDescent="0.2">
      <c r="A3713" s="226">
        <v>92353</v>
      </c>
      <c r="B3713" s="223" t="s">
        <v>4078</v>
      </c>
      <c r="C3713" s="220" t="s">
        <v>206</v>
      </c>
      <c r="D3713" s="221">
        <v>76.97</v>
      </c>
    </row>
    <row r="3714" spans="1:4" ht="50.1" customHeight="1" x14ac:dyDescent="0.2">
      <c r="A3714" s="226">
        <v>92354</v>
      </c>
      <c r="B3714" s="223" t="s">
        <v>4079</v>
      </c>
      <c r="C3714" s="220" t="s">
        <v>206</v>
      </c>
      <c r="D3714" s="221">
        <v>107.87</v>
      </c>
    </row>
    <row r="3715" spans="1:4" ht="50.1" customHeight="1" x14ac:dyDescent="0.2">
      <c r="A3715" s="226">
        <v>92355</v>
      </c>
      <c r="B3715" s="223" t="s">
        <v>4080</v>
      </c>
      <c r="C3715" s="220" t="s">
        <v>206</v>
      </c>
      <c r="D3715" s="221">
        <v>98.18</v>
      </c>
    </row>
    <row r="3716" spans="1:4" ht="50.1" customHeight="1" x14ac:dyDescent="0.2">
      <c r="A3716" s="226">
        <v>92356</v>
      </c>
      <c r="B3716" s="223" t="s">
        <v>4081</v>
      </c>
      <c r="C3716" s="220" t="s">
        <v>206</v>
      </c>
      <c r="D3716" s="221">
        <v>71.89</v>
      </c>
    </row>
    <row r="3717" spans="1:4" ht="50.1" customHeight="1" x14ac:dyDescent="0.2">
      <c r="A3717" s="226">
        <v>92357</v>
      </c>
      <c r="B3717" s="223" t="s">
        <v>4082</v>
      </c>
      <c r="C3717" s="220" t="s">
        <v>206</v>
      </c>
      <c r="D3717" s="221">
        <v>105.16</v>
      </c>
    </row>
    <row r="3718" spans="1:4" ht="50.1" customHeight="1" x14ac:dyDescent="0.2">
      <c r="A3718" s="226">
        <v>92358</v>
      </c>
      <c r="B3718" s="223" t="s">
        <v>4083</v>
      </c>
      <c r="C3718" s="220" t="s">
        <v>206</v>
      </c>
      <c r="D3718" s="221">
        <v>129.97999999999999</v>
      </c>
    </row>
    <row r="3719" spans="1:4" ht="50.1" customHeight="1" x14ac:dyDescent="0.2">
      <c r="A3719" s="226">
        <v>92369</v>
      </c>
      <c r="B3719" s="223" t="s">
        <v>4084</v>
      </c>
      <c r="C3719" s="220" t="s">
        <v>206</v>
      </c>
      <c r="D3719" s="221">
        <v>20.46</v>
      </c>
    </row>
    <row r="3720" spans="1:4" ht="50.1" customHeight="1" x14ac:dyDescent="0.2">
      <c r="A3720" s="226">
        <v>92370</v>
      </c>
      <c r="B3720" s="223" t="s">
        <v>4085</v>
      </c>
      <c r="C3720" s="220" t="s">
        <v>206</v>
      </c>
      <c r="D3720" s="221">
        <v>21.39</v>
      </c>
    </row>
    <row r="3721" spans="1:4" ht="50.1" customHeight="1" x14ac:dyDescent="0.2">
      <c r="A3721" s="226">
        <v>92371</v>
      </c>
      <c r="B3721" s="223" t="s">
        <v>4086</v>
      </c>
      <c r="C3721" s="220" t="s">
        <v>206</v>
      </c>
      <c r="D3721" s="221">
        <v>24.52</v>
      </c>
    </row>
    <row r="3722" spans="1:4" ht="50.1" customHeight="1" x14ac:dyDescent="0.2">
      <c r="A3722" s="226">
        <v>92372</v>
      </c>
      <c r="B3722" s="223" t="s">
        <v>4087</v>
      </c>
      <c r="C3722" s="220" t="s">
        <v>206</v>
      </c>
      <c r="D3722" s="221">
        <v>25.38</v>
      </c>
    </row>
    <row r="3723" spans="1:4" ht="50.1" customHeight="1" x14ac:dyDescent="0.2">
      <c r="A3723" s="226">
        <v>92373</v>
      </c>
      <c r="B3723" s="223" t="s">
        <v>4088</v>
      </c>
      <c r="C3723" s="220" t="s">
        <v>206</v>
      </c>
      <c r="D3723" s="221">
        <v>28.81</v>
      </c>
    </row>
    <row r="3724" spans="1:4" ht="50.1" customHeight="1" x14ac:dyDescent="0.2">
      <c r="A3724" s="226">
        <v>92374</v>
      </c>
      <c r="B3724" s="223" t="s">
        <v>4089</v>
      </c>
      <c r="C3724" s="220" t="s">
        <v>206</v>
      </c>
      <c r="D3724" s="221">
        <v>28.98</v>
      </c>
    </row>
    <row r="3725" spans="1:4" ht="50.1" customHeight="1" x14ac:dyDescent="0.2">
      <c r="A3725" s="226">
        <v>92375</v>
      </c>
      <c r="B3725" s="223" t="s">
        <v>4090</v>
      </c>
      <c r="C3725" s="220" t="s">
        <v>206</v>
      </c>
      <c r="D3725" s="221">
        <v>36.97</v>
      </c>
    </row>
    <row r="3726" spans="1:4" ht="50.1" customHeight="1" x14ac:dyDescent="0.2">
      <c r="A3726" s="226">
        <v>92376</v>
      </c>
      <c r="B3726" s="223" t="s">
        <v>4091</v>
      </c>
      <c r="C3726" s="220" t="s">
        <v>206</v>
      </c>
      <c r="D3726" s="221">
        <v>36.96</v>
      </c>
    </row>
    <row r="3727" spans="1:4" ht="50.1" customHeight="1" x14ac:dyDescent="0.2">
      <c r="A3727" s="226">
        <v>92377</v>
      </c>
      <c r="B3727" s="223" t="s">
        <v>4092</v>
      </c>
      <c r="C3727" s="220" t="s">
        <v>206</v>
      </c>
      <c r="D3727" s="221">
        <v>49.09</v>
      </c>
    </row>
    <row r="3728" spans="1:4" ht="50.1" customHeight="1" x14ac:dyDescent="0.2">
      <c r="A3728" s="226">
        <v>92378</v>
      </c>
      <c r="B3728" s="223" t="s">
        <v>4093</v>
      </c>
      <c r="C3728" s="220" t="s">
        <v>206</v>
      </c>
      <c r="D3728" s="221">
        <v>54.23</v>
      </c>
    </row>
    <row r="3729" spans="1:4" ht="50.1" customHeight="1" x14ac:dyDescent="0.2">
      <c r="A3729" s="226">
        <v>92379</v>
      </c>
      <c r="B3729" s="223" t="s">
        <v>4094</v>
      </c>
      <c r="C3729" s="220" t="s">
        <v>206</v>
      </c>
      <c r="D3729" s="221">
        <v>68.73</v>
      </c>
    </row>
    <row r="3730" spans="1:4" ht="50.1" customHeight="1" x14ac:dyDescent="0.2">
      <c r="A3730" s="226">
        <v>92380</v>
      </c>
      <c r="B3730" s="223" t="s">
        <v>4095</v>
      </c>
      <c r="C3730" s="220" t="s">
        <v>206</v>
      </c>
      <c r="D3730" s="221">
        <v>73.3</v>
      </c>
    </row>
    <row r="3731" spans="1:4" ht="50.1" customHeight="1" x14ac:dyDescent="0.2">
      <c r="A3731" s="226">
        <v>92381</v>
      </c>
      <c r="B3731" s="223" t="s">
        <v>4096</v>
      </c>
      <c r="C3731" s="220" t="s">
        <v>206</v>
      </c>
      <c r="D3731" s="221">
        <v>30.98</v>
      </c>
    </row>
    <row r="3732" spans="1:4" ht="50.1" customHeight="1" x14ac:dyDescent="0.2">
      <c r="A3732" s="226">
        <v>92382</v>
      </c>
      <c r="B3732" s="223" t="s">
        <v>4097</v>
      </c>
      <c r="C3732" s="220" t="s">
        <v>206</v>
      </c>
      <c r="D3732" s="221">
        <v>29.75</v>
      </c>
    </row>
    <row r="3733" spans="1:4" ht="50.1" customHeight="1" x14ac:dyDescent="0.2">
      <c r="A3733" s="226">
        <v>92383</v>
      </c>
      <c r="B3733" s="223" t="s">
        <v>4098</v>
      </c>
      <c r="C3733" s="220" t="s">
        <v>206</v>
      </c>
      <c r="D3733" s="221">
        <v>38.56</v>
      </c>
    </row>
    <row r="3734" spans="1:4" ht="50.1" customHeight="1" x14ac:dyDescent="0.2">
      <c r="A3734" s="226">
        <v>92384</v>
      </c>
      <c r="B3734" s="223" t="s">
        <v>4099</v>
      </c>
      <c r="C3734" s="220" t="s">
        <v>206</v>
      </c>
      <c r="D3734" s="221">
        <v>36.119999999999997</v>
      </c>
    </row>
    <row r="3735" spans="1:4" ht="50.1" customHeight="1" x14ac:dyDescent="0.2">
      <c r="A3735" s="226">
        <v>92385</v>
      </c>
      <c r="B3735" s="223" t="s">
        <v>4100</v>
      </c>
      <c r="C3735" s="220" t="s">
        <v>206</v>
      </c>
      <c r="D3735" s="221">
        <v>44.05</v>
      </c>
    </row>
    <row r="3736" spans="1:4" ht="50.1" customHeight="1" x14ac:dyDescent="0.2">
      <c r="A3736" s="226">
        <v>92386</v>
      </c>
      <c r="B3736" s="223" t="s">
        <v>4101</v>
      </c>
      <c r="C3736" s="220" t="s">
        <v>206</v>
      </c>
      <c r="D3736" s="221">
        <v>42.37</v>
      </c>
    </row>
    <row r="3737" spans="1:4" ht="50.1" customHeight="1" x14ac:dyDescent="0.2">
      <c r="A3737" s="226">
        <v>92387</v>
      </c>
      <c r="B3737" s="223" t="s">
        <v>4102</v>
      </c>
      <c r="C3737" s="220" t="s">
        <v>206</v>
      </c>
      <c r="D3737" s="221">
        <v>55.02</v>
      </c>
    </row>
    <row r="3738" spans="1:4" ht="50.1" customHeight="1" x14ac:dyDescent="0.2">
      <c r="A3738" s="226">
        <v>92388</v>
      </c>
      <c r="B3738" s="223" t="s">
        <v>4103</v>
      </c>
      <c r="C3738" s="220" t="s">
        <v>206</v>
      </c>
      <c r="D3738" s="221">
        <v>53.88</v>
      </c>
    </row>
    <row r="3739" spans="1:4" ht="50.1" customHeight="1" x14ac:dyDescent="0.2">
      <c r="A3739" s="226">
        <v>92389</v>
      </c>
      <c r="B3739" s="223" t="s">
        <v>4104</v>
      </c>
      <c r="C3739" s="220" t="s">
        <v>206</v>
      </c>
      <c r="D3739" s="221">
        <v>83.54</v>
      </c>
    </row>
    <row r="3740" spans="1:4" ht="50.1" customHeight="1" x14ac:dyDescent="0.2">
      <c r="A3740" s="226">
        <v>92390</v>
      </c>
      <c r="B3740" s="223" t="s">
        <v>4105</v>
      </c>
      <c r="C3740" s="220" t="s">
        <v>206</v>
      </c>
      <c r="D3740" s="221">
        <v>78.510000000000005</v>
      </c>
    </row>
    <row r="3741" spans="1:4" ht="50.1" customHeight="1" x14ac:dyDescent="0.2">
      <c r="A3741" s="226">
        <v>92635</v>
      </c>
      <c r="B3741" s="223" t="s">
        <v>4106</v>
      </c>
      <c r="C3741" s="220" t="s">
        <v>206</v>
      </c>
      <c r="D3741" s="221">
        <v>110.98</v>
      </c>
    </row>
    <row r="3742" spans="1:4" ht="50.1" customHeight="1" x14ac:dyDescent="0.2">
      <c r="A3742" s="226">
        <v>92636</v>
      </c>
      <c r="B3742" s="223" t="s">
        <v>4107</v>
      </c>
      <c r="C3742" s="220" t="s">
        <v>206</v>
      </c>
      <c r="D3742" s="221">
        <v>101.29</v>
      </c>
    </row>
    <row r="3743" spans="1:4" ht="50.1" customHeight="1" x14ac:dyDescent="0.2">
      <c r="A3743" s="226">
        <v>92637</v>
      </c>
      <c r="B3743" s="223" t="s">
        <v>4108</v>
      </c>
      <c r="C3743" s="220" t="s">
        <v>206</v>
      </c>
      <c r="D3743" s="221">
        <v>40.14</v>
      </c>
    </row>
    <row r="3744" spans="1:4" ht="50.1" customHeight="1" x14ac:dyDescent="0.2">
      <c r="A3744" s="226">
        <v>92638</v>
      </c>
      <c r="B3744" s="223" t="s">
        <v>4109</v>
      </c>
      <c r="C3744" s="220" t="s">
        <v>206</v>
      </c>
      <c r="D3744" s="221">
        <v>48.48</v>
      </c>
    </row>
    <row r="3745" spans="1:4" ht="50.1" customHeight="1" x14ac:dyDescent="0.2">
      <c r="A3745" s="226">
        <v>92639</v>
      </c>
      <c r="B3745" s="223" t="s">
        <v>4110</v>
      </c>
      <c r="C3745" s="220" t="s">
        <v>206</v>
      </c>
      <c r="D3745" s="221">
        <v>55.85</v>
      </c>
    </row>
    <row r="3746" spans="1:4" ht="50.1" customHeight="1" x14ac:dyDescent="0.2">
      <c r="A3746" s="226">
        <v>92640</v>
      </c>
      <c r="B3746" s="223" t="s">
        <v>4111</v>
      </c>
      <c r="C3746" s="220" t="s">
        <v>206</v>
      </c>
      <c r="D3746" s="221">
        <v>71.81</v>
      </c>
    </row>
    <row r="3747" spans="1:4" ht="50.1" customHeight="1" x14ac:dyDescent="0.2">
      <c r="A3747" s="226">
        <v>92642</v>
      </c>
      <c r="B3747" s="223" t="s">
        <v>4112</v>
      </c>
      <c r="C3747" s="220" t="s">
        <v>206</v>
      </c>
      <c r="D3747" s="221">
        <v>107.18</v>
      </c>
    </row>
    <row r="3748" spans="1:4" ht="50.1" customHeight="1" x14ac:dyDescent="0.2">
      <c r="A3748" s="226">
        <v>92644</v>
      </c>
      <c r="B3748" s="223" t="s">
        <v>4113</v>
      </c>
      <c r="C3748" s="220" t="s">
        <v>206</v>
      </c>
      <c r="D3748" s="221">
        <v>134.13999999999999</v>
      </c>
    </row>
    <row r="3749" spans="1:4" ht="50.1" customHeight="1" x14ac:dyDescent="0.2">
      <c r="A3749" s="226">
        <v>92657</v>
      </c>
      <c r="B3749" s="223" t="s">
        <v>4114</v>
      </c>
      <c r="C3749" s="220" t="s">
        <v>206</v>
      </c>
      <c r="D3749" s="221">
        <v>14.85</v>
      </c>
    </row>
    <row r="3750" spans="1:4" ht="50.1" customHeight="1" x14ac:dyDescent="0.2">
      <c r="A3750" s="226">
        <v>92658</v>
      </c>
      <c r="B3750" s="223" t="s">
        <v>4115</v>
      </c>
      <c r="C3750" s="220" t="s">
        <v>206</v>
      </c>
      <c r="D3750" s="221">
        <v>15.78</v>
      </c>
    </row>
    <row r="3751" spans="1:4" ht="50.1" customHeight="1" x14ac:dyDescent="0.2">
      <c r="A3751" s="226">
        <v>92659</v>
      </c>
      <c r="B3751" s="223" t="s">
        <v>4116</v>
      </c>
      <c r="C3751" s="220" t="s">
        <v>206</v>
      </c>
      <c r="D3751" s="221">
        <v>18.14</v>
      </c>
    </row>
    <row r="3752" spans="1:4" ht="50.1" customHeight="1" x14ac:dyDescent="0.2">
      <c r="A3752" s="226">
        <v>92660</v>
      </c>
      <c r="B3752" s="223" t="s">
        <v>4117</v>
      </c>
      <c r="C3752" s="220" t="s">
        <v>206</v>
      </c>
      <c r="D3752" s="221">
        <v>19</v>
      </c>
    </row>
    <row r="3753" spans="1:4" ht="50.1" customHeight="1" x14ac:dyDescent="0.2">
      <c r="A3753" s="226">
        <v>92661</v>
      </c>
      <c r="B3753" s="223" t="s">
        <v>4118</v>
      </c>
      <c r="C3753" s="220" t="s">
        <v>206</v>
      </c>
      <c r="D3753" s="221">
        <v>21.53</v>
      </c>
    </row>
    <row r="3754" spans="1:4" ht="50.1" customHeight="1" x14ac:dyDescent="0.2">
      <c r="A3754" s="226">
        <v>92662</v>
      </c>
      <c r="B3754" s="223" t="s">
        <v>4119</v>
      </c>
      <c r="C3754" s="220" t="s">
        <v>206</v>
      </c>
      <c r="D3754" s="221">
        <v>21.7</v>
      </c>
    </row>
    <row r="3755" spans="1:4" ht="50.1" customHeight="1" x14ac:dyDescent="0.2">
      <c r="A3755" s="226">
        <v>92663</v>
      </c>
      <c r="B3755" s="223" t="s">
        <v>4120</v>
      </c>
      <c r="C3755" s="220" t="s">
        <v>206</v>
      </c>
      <c r="D3755" s="221">
        <v>28.61</v>
      </c>
    </row>
    <row r="3756" spans="1:4" ht="50.1" customHeight="1" x14ac:dyDescent="0.2">
      <c r="A3756" s="226">
        <v>92664</v>
      </c>
      <c r="B3756" s="223" t="s">
        <v>4121</v>
      </c>
      <c r="C3756" s="220" t="s">
        <v>206</v>
      </c>
      <c r="D3756" s="221">
        <v>28.6</v>
      </c>
    </row>
    <row r="3757" spans="1:4" ht="50.1" customHeight="1" x14ac:dyDescent="0.2">
      <c r="A3757" s="226">
        <v>92665</v>
      </c>
      <c r="B3757" s="223" t="s">
        <v>4122</v>
      </c>
      <c r="C3757" s="220" t="s">
        <v>206</v>
      </c>
      <c r="D3757" s="221">
        <v>39.049999999999997</v>
      </c>
    </row>
    <row r="3758" spans="1:4" ht="50.1" customHeight="1" x14ac:dyDescent="0.2">
      <c r="A3758" s="226">
        <v>92666</v>
      </c>
      <c r="B3758" s="223" t="s">
        <v>4123</v>
      </c>
      <c r="C3758" s="220" t="s">
        <v>206</v>
      </c>
      <c r="D3758" s="221">
        <v>44.19</v>
      </c>
    </row>
    <row r="3759" spans="1:4" ht="50.1" customHeight="1" x14ac:dyDescent="0.2">
      <c r="A3759" s="226">
        <v>92667</v>
      </c>
      <c r="B3759" s="223" t="s">
        <v>4124</v>
      </c>
      <c r="C3759" s="220" t="s">
        <v>206</v>
      </c>
      <c r="D3759" s="221">
        <v>57.06</v>
      </c>
    </row>
    <row r="3760" spans="1:4" ht="50.1" customHeight="1" x14ac:dyDescent="0.2">
      <c r="A3760" s="226">
        <v>92668</v>
      </c>
      <c r="B3760" s="223" t="s">
        <v>4125</v>
      </c>
      <c r="C3760" s="220" t="s">
        <v>206</v>
      </c>
      <c r="D3760" s="221">
        <v>61.63</v>
      </c>
    </row>
    <row r="3761" spans="1:4" ht="50.1" customHeight="1" x14ac:dyDescent="0.2">
      <c r="A3761" s="226">
        <v>92669</v>
      </c>
      <c r="B3761" s="223" t="s">
        <v>4126</v>
      </c>
      <c r="C3761" s="220" t="s">
        <v>206</v>
      </c>
      <c r="D3761" s="221">
        <v>22.55</v>
      </c>
    </row>
    <row r="3762" spans="1:4" ht="50.1" customHeight="1" x14ac:dyDescent="0.2">
      <c r="A3762" s="226">
        <v>92670</v>
      </c>
      <c r="B3762" s="223" t="s">
        <v>4127</v>
      </c>
      <c r="C3762" s="220" t="s">
        <v>206</v>
      </c>
      <c r="D3762" s="221">
        <v>21.32</v>
      </c>
    </row>
    <row r="3763" spans="1:4" ht="50.1" customHeight="1" x14ac:dyDescent="0.2">
      <c r="A3763" s="226">
        <v>92671</v>
      </c>
      <c r="B3763" s="223" t="s">
        <v>4128</v>
      </c>
      <c r="C3763" s="220" t="s">
        <v>206</v>
      </c>
      <c r="D3763" s="221">
        <v>28.99</v>
      </c>
    </row>
    <row r="3764" spans="1:4" ht="50.1" customHeight="1" x14ac:dyDescent="0.2">
      <c r="A3764" s="226">
        <v>92672</v>
      </c>
      <c r="B3764" s="223" t="s">
        <v>4129</v>
      </c>
      <c r="C3764" s="220" t="s">
        <v>206</v>
      </c>
      <c r="D3764" s="221">
        <v>26.55</v>
      </c>
    </row>
    <row r="3765" spans="1:4" ht="50.1" customHeight="1" x14ac:dyDescent="0.2">
      <c r="A3765" s="226">
        <v>92673</v>
      </c>
      <c r="B3765" s="223" t="s">
        <v>4130</v>
      </c>
      <c r="C3765" s="220" t="s">
        <v>206</v>
      </c>
      <c r="D3765" s="221">
        <v>33.15</v>
      </c>
    </row>
    <row r="3766" spans="1:4" ht="50.1" customHeight="1" x14ac:dyDescent="0.2">
      <c r="A3766" s="226">
        <v>92674</v>
      </c>
      <c r="B3766" s="223" t="s">
        <v>4131</v>
      </c>
      <c r="C3766" s="220" t="s">
        <v>206</v>
      </c>
      <c r="D3766" s="221">
        <v>31.47</v>
      </c>
    </row>
    <row r="3767" spans="1:4" ht="50.1" customHeight="1" x14ac:dyDescent="0.2">
      <c r="A3767" s="226">
        <v>92675</v>
      </c>
      <c r="B3767" s="223" t="s">
        <v>4132</v>
      </c>
      <c r="C3767" s="220" t="s">
        <v>206</v>
      </c>
      <c r="D3767" s="221">
        <v>42.49</v>
      </c>
    </row>
    <row r="3768" spans="1:4" ht="50.1" customHeight="1" x14ac:dyDescent="0.2">
      <c r="A3768" s="226">
        <v>92676</v>
      </c>
      <c r="B3768" s="223" t="s">
        <v>4133</v>
      </c>
      <c r="C3768" s="220" t="s">
        <v>206</v>
      </c>
      <c r="D3768" s="221">
        <v>41.35</v>
      </c>
    </row>
    <row r="3769" spans="1:4" ht="50.1" customHeight="1" x14ac:dyDescent="0.2">
      <c r="A3769" s="226">
        <v>92677</v>
      </c>
      <c r="B3769" s="223" t="s">
        <v>4134</v>
      </c>
      <c r="C3769" s="220" t="s">
        <v>206</v>
      </c>
      <c r="D3769" s="221">
        <v>68.510000000000005</v>
      </c>
    </row>
    <row r="3770" spans="1:4" ht="50.1" customHeight="1" x14ac:dyDescent="0.2">
      <c r="A3770" s="226">
        <v>92678</v>
      </c>
      <c r="B3770" s="223" t="s">
        <v>4135</v>
      </c>
      <c r="C3770" s="220" t="s">
        <v>206</v>
      </c>
      <c r="D3770" s="221">
        <v>63.48</v>
      </c>
    </row>
    <row r="3771" spans="1:4" ht="50.1" customHeight="1" x14ac:dyDescent="0.2">
      <c r="A3771" s="226">
        <v>92679</v>
      </c>
      <c r="B3771" s="223" t="s">
        <v>4136</v>
      </c>
      <c r="C3771" s="220" t="s">
        <v>206</v>
      </c>
      <c r="D3771" s="221">
        <v>93.5</v>
      </c>
    </row>
    <row r="3772" spans="1:4" ht="50.1" customHeight="1" x14ac:dyDescent="0.2">
      <c r="A3772" s="226">
        <v>92680</v>
      </c>
      <c r="B3772" s="223" t="s">
        <v>4137</v>
      </c>
      <c r="C3772" s="220" t="s">
        <v>206</v>
      </c>
      <c r="D3772" s="221">
        <v>83.81</v>
      </c>
    </row>
    <row r="3773" spans="1:4" ht="50.1" customHeight="1" x14ac:dyDescent="0.2">
      <c r="A3773" s="226">
        <v>92681</v>
      </c>
      <c r="B3773" s="223" t="s">
        <v>4138</v>
      </c>
      <c r="C3773" s="220" t="s">
        <v>206</v>
      </c>
      <c r="D3773" s="221">
        <v>28.88</v>
      </c>
    </row>
    <row r="3774" spans="1:4" ht="50.1" customHeight="1" x14ac:dyDescent="0.2">
      <c r="A3774" s="226">
        <v>92682</v>
      </c>
      <c r="B3774" s="223" t="s">
        <v>4139</v>
      </c>
      <c r="C3774" s="220" t="s">
        <v>206</v>
      </c>
      <c r="D3774" s="221">
        <v>35.68</v>
      </c>
    </row>
    <row r="3775" spans="1:4" ht="50.1" customHeight="1" x14ac:dyDescent="0.2">
      <c r="A3775" s="226">
        <v>92683</v>
      </c>
      <c r="B3775" s="223" t="s">
        <v>4140</v>
      </c>
      <c r="C3775" s="220" t="s">
        <v>206</v>
      </c>
      <c r="D3775" s="221">
        <v>41.31</v>
      </c>
    </row>
    <row r="3776" spans="1:4" ht="50.1" customHeight="1" x14ac:dyDescent="0.2">
      <c r="A3776" s="226">
        <v>92684</v>
      </c>
      <c r="B3776" s="223" t="s">
        <v>4141</v>
      </c>
      <c r="C3776" s="220" t="s">
        <v>206</v>
      </c>
      <c r="D3776" s="221">
        <v>55.09</v>
      </c>
    </row>
    <row r="3777" spans="1:4" ht="50.1" customHeight="1" x14ac:dyDescent="0.2">
      <c r="A3777" s="226">
        <v>92685</v>
      </c>
      <c r="B3777" s="223" t="s">
        <v>4142</v>
      </c>
      <c r="C3777" s="220" t="s">
        <v>206</v>
      </c>
      <c r="D3777" s="221">
        <v>87.16</v>
      </c>
    </row>
    <row r="3778" spans="1:4" ht="50.1" customHeight="1" x14ac:dyDescent="0.2">
      <c r="A3778" s="226">
        <v>92686</v>
      </c>
      <c r="B3778" s="223" t="s">
        <v>4143</v>
      </c>
      <c r="C3778" s="220" t="s">
        <v>206</v>
      </c>
      <c r="D3778" s="221">
        <v>110.78</v>
      </c>
    </row>
    <row r="3779" spans="1:4" ht="50.1" customHeight="1" x14ac:dyDescent="0.2">
      <c r="A3779" s="226">
        <v>92692</v>
      </c>
      <c r="B3779" s="223" t="s">
        <v>4144</v>
      </c>
      <c r="C3779" s="220" t="s">
        <v>206</v>
      </c>
      <c r="D3779" s="221">
        <v>8.0399999999999991</v>
      </c>
    </row>
    <row r="3780" spans="1:4" ht="50.1" customHeight="1" x14ac:dyDescent="0.2">
      <c r="A3780" s="226">
        <v>92693</v>
      </c>
      <c r="B3780" s="223" t="s">
        <v>4145</v>
      </c>
      <c r="C3780" s="220" t="s">
        <v>206</v>
      </c>
      <c r="D3780" s="221">
        <v>8.24</v>
      </c>
    </row>
    <row r="3781" spans="1:4" ht="50.1" customHeight="1" x14ac:dyDescent="0.2">
      <c r="A3781" s="226">
        <v>92694</v>
      </c>
      <c r="B3781" s="223" t="s">
        <v>4146</v>
      </c>
      <c r="C3781" s="220" t="s">
        <v>206</v>
      </c>
      <c r="D3781" s="221">
        <v>12.86</v>
      </c>
    </row>
    <row r="3782" spans="1:4" ht="50.1" customHeight="1" x14ac:dyDescent="0.2">
      <c r="A3782" s="226">
        <v>92695</v>
      </c>
      <c r="B3782" s="223" t="s">
        <v>4147</v>
      </c>
      <c r="C3782" s="220" t="s">
        <v>206</v>
      </c>
      <c r="D3782" s="221">
        <v>13.07</v>
      </c>
    </row>
    <row r="3783" spans="1:4" ht="50.1" customHeight="1" x14ac:dyDescent="0.2">
      <c r="A3783" s="226">
        <v>92696</v>
      </c>
      <c r="B3783" s="223" t="s">
        <v>4148</v>
      </c>
      <c r="C3783" s="220" t="s">
        <v>206</v>
      </c>
      <c r="D3783" s="221">
        <v>20.23</v>
      </c>
    </row>
    <row r="3784" spans="1:4" ht="50.1" customHeight="1" x14ac:dyDescent="0.2">
      <c r="A3784" s="226">
        <v>92697</v>
      </c>
      <c r="B3784" s="223" t="s">
        <v>4149</v>
      </c>
      <c r="C3784" s="220" t="s">
        <v>206</v>
      </c>
      <c r="D3784" s="221">
        <v>21.16</v>
      </c>
    </row>
    <row r="3785" spans="1:4" ht="50.1" customHeight="1" x14ac:dyDescent="0.2">
      <c r="A3785" s="226">
        <v>92698</v>
      </c>
      <c r="B3785" s="223" t="s">
        <v>4150</v>
      </c>
      <c r="C3785" s="220" t="s">
        <v>206</v>
      </c>
      <c r="D3785" s="221">
        <v>11.9</v>
      </c>
    </row>
    <row r="3786" spans="1:4" ht="50.1" customHeight="1" x14ac:dyDescent="0.2">
      <c r="A3786" s="226">
        <v>92699</v>
      </c>
      <c r="B3786" s="223" t="s">
        <v>4151</v>
      </c>
      <c r="C3786" s="220" t="s">
        <v>206</v>
      </c>
      <c r="D3786" s="221">
        <v>11.23</v>
      </c>
    </row>
    <row r="3787" spans="1:4" ht="50.1" customHeight="1" x14ac:dyDescent="0.2">
      <c r="A3787" s="226">
        <v>92700</v>
      </c>
      <c r="B3787" s="223" t="s">
        <v>4152</v>
      </c>
      <c r="C3787" s="220" t="s">
        <v>206</v>
      </c>
      <c r="D3787" s="221">
        <v>19.52</v>
      </c>
    </row>
    <row r="3788" spans="1:4" ht="50.1" customHeight="1" x14ac:dyDescent="0.2">
      <c r="A3788" s="226">
        <v>92701</v>
      </c>
      <c r="B3788" s="223" t="s">
        <v>4153</v>
      </c>
      <c r="C3788" s="220" t="s">
        <v>206</v>
      </c>
      <c r="D3788" s="221">
        <v>18.52</v>
      </c>
    </row>
    <row r="3789" spans="1:4" ht="50.1" customHeight="1" x14ac:dyDescent="0.2">
      <c r="A3789" s="226">
        <v>92702</v>
      </c>
      <c r="B3789" s="223" t="s">
        <v>4154</v>
      </c>
      <c r="C3789" s="220" t="s">
        <v>206</v>
      </c>
      <c r="D3789" s="221">
        <v>30.66</v>
      </c>
    </row>
    <row r="3790" spans="1:4" ht="50.1" customHeight="1" x14ac:dyDescent="0.2">
      <c r="A3790" s="226">
        <v>92703</v>
      </c>
      <c r="B3790" s="223" t="s">
        <v>4155</v>
      </c>
      <c r="C3790" s="220" t="s">
        <v>206</v>
      </c>
      <c r="D3790" s="221">
        <v>29.43</v>
      </c>
    </row>
    <row r="3791" spans="1:4" ht="50.1" customHeight="1" x14ac:dyDescent="0.2">
      <c r="A3791" s="226">
        <v>92704</v>
      </c>
      <c r="B3791" s="223" t="s">
        <v>4156</v>
      </c>
      <c r="C3791" s="220" t="s">
        <v>206</v>
      </c>
      <c r="D3791" s="221">
        <v>15.13</v>
      </c>
    </row>
    <row r="3792" spans="1:4" ht="50.1" customHeight="1" x14ac:dyDescent="0.2">
      <c r="A3792" s="226">
        <v>92705</v>
      </c>
      <c r="B3792" s="223" t="s">
        <v>4157</v>
      </c>
      <c r="C3792" s="220" t="s">
        <v>206</v>
      </c>
      <c r="D3792" s="221">
        <v>24.49</v>
      </c>
    </row>
    <row r="3793" spans="1:4" ht="50.1" customHeight="1" x14ac:dyDescent="0.2">
      <c r="A3793" s="226">
        <v>92706</v>
      </c>
      <c r="B3793" s="223" t="s">
        <v>4158</v>
      </c>
      <c r="C3793" s="220" t="s">
        <v>206</v>
      </c>
      <c r="D3793" s="221">
        <v>39.69</v>
      </c>
    </row>
    <row r="3794" spans="1:4" ht="50.1" customHeight="1" x14ac:dyDescent="0.2">
      <c r="A3794" s="226">
        <v>92889</v>
      </c>
      <c r="B3794" s="223" t="s">
        <v>4159</v>
      </c>
      <c r="C3794" s="220" t="s">
        <v>206</v>
      </c>
      <c r="D3794" s="221">
        <v>70.33</v>
      </c>
    </row>
    <row r="3795" spans="1:4" ht="50.1" customHeight="1" x14ac:dyDescent="0.2">
      <c r="A3795" s="226">
        <v>92890</v>
      </c>
      <c r="B3795" s="223" t="s">
        <v>4160</v>
      </c>
      <c r="C3795" s="220" t="s">
        <v>206</v>
      </c>
      <c r="D3795" s="221">
        <v>105.41</v>
      </c>
    </row>
    <row r="3796" spans="1:4" ht="50.1" customHeight="1" x14ac:dyDescent="0.2">
      <c r="A3796" s="226">
        <v>92891</v>
      </c>
      <c r="B3796" s="223" t="s">
        <v>4161</v>
      </c>
      <c r="C3796" s="220" t="s">
        <v>206</v>
      </c>
      <c r="D3796" s="221">
        <v>153.38999999999999</v>
      </c>
    </row>
    <row r="3797" spans="1:4" ht="50.1" customHeight="1" x14ac:dyDescent="0.2">
      <c r="A3797" s="226">
        <v>92892</v>
      </c>
      <c r="B3797" s="223" t="s">
        <v>4162</v>
      </c>
      <c r="C3797" s="220" t="s">
        <v>206</v>
      </c>
      <c r="D3797" s="221">
        <v>31.31</v>
      </c>
    </row>
    <row r="3798" spans="1:4" ht="50.1" customHeight="1" x14ac:dyDescent="0.2">
      <c r="A3798" s="226">
        <v>92893</v>
      </c>
      <c r="B3798" s="223" t="s">
        <v>4163</v>
      </c>
      <c r="C3798" s="220" t="s">
        <v>206</v>
      </c>
      <c r="D3798" s="221">
        <v>43.83</v>
      </c>
    </row>
    <row r="3799" spans="1:4" ht="50.1" customHeight="1" x14ac:dyDescent="0.2">
      <c r="A3799" s="226">
        <v>92894</v>
      </c>
      <c r="B3799" s="223" t="s">
        <v>4164</v>
      </c>
      <c r="C3799" s="220" t="s">
        <v>206</v>
      </c>
      <c r="D3799" s="221">
        <v>52.13</v>
      </c>
    </row>
    <row r="3800" spans="1:4" ht="50.1" customHeight="1" x14ac:dyDescent="0.2">
      <c r="A3800" s="226">
        <v>92895</v>
      </c>
      <c r="B3800" s="223" t="s">
        <v>4165</v>
      </c>
      <c r="C3800" s="220" t="s">
        <v>206</v>
      </c>
      <c r="D3800" s="221">
        <v>70.3</v>
      </c>
    </row>
    <row r="3801" spans="1:4" ht="50.1" customHeight="1" x14ac:dyDescent="0.2">
      <c r="A3801" s="226">
        <v>92896</v>
      </c>
      <c r="B3801" s="223" t="s">
        <v>4166</v>
      </c>
      <c r="C3801" s="220" t="s">
        <v>206</v>
      </c>
      <c r="D3801" s="221">
        <v>106.42</v>
      </c>
    </row>
    <row r="3802" spans="1:4" ht="50.1" customHeight="1" x14ac:dyDescent="0.2">
      <c r="A3802" s="226">
        <v>92897</v>
      </c>
      <c r="B3802" s="223" t="s">
        <v>4167</v>
      </c>
      <c r="C3802" s="220" t="s">
        <v>206</v>
      </c>
      <c r="D3802" s="221">
        <v>155.46</v>
      </c>
    </row>
    <row r="3803" spans="1:4" ht="50.1" customHeight="1" x14ac:dyDescent="0.2">
      <c r="A3803" s="226">
        <v>92898</v>
      </c>
      <c r="B3803" s="223" t="s">
        <v>4168</v>
      </c>
      <c r="C3803" s="220" t="s">
        <v>206</v>
      </c>
      <c r="D3803" s="221">
        <v>25.7</v>
      </c>
    </row>
    <row r="3804" spans="1:4" ht="50.1" customHeight="1" x14ac:dyDescent="0.2">
      <c r="A3804" s="226">
        <v>92899</v>
      </c>
      <c r="B3804" s="223" t="s">
        <v>4169</v>
      </c>
      <c r="C3804" s="220" t="s">
        <v>206</v>
      </c>
      <c r="D3804" s="221">
        <v>37.450000000000003</v>
      </c>
    </row>
    <row r="3805" spans="1:4" ht="50.1" customHeight="1" x14ac:dyDescent="0.2">
      <c r="A3805" s="226">
        <v>92900</v>
      </c>
      <c r="B3805" s="223" t="s">
        <v>4170</v>
      </c>
      <c r="C3805" s="220" t="s">
        <v>206</v>
      </c>
      <c r="D3805" s="221">
        <v>44.85</v>
      </c>
    </row>
    <row r="3806" spans="1:4" ht="50.1" customHeight="1" x14ac:dyDescent="0.2">
      <c r="A3806" s="226">
        <v>92901</v>
      </c>
      <c r="B3806" s="223" t="s">
        <v>4171</v>
      </c>
      <c r="C3806" s="220" t="s">
        <v>206</v>
      </c>
      <c r="D3806" s="221">
        <v>61.94</v>
      </c>
    </row>
    <row r="3807" spans="1:4" ht="50.1" customHeight="1" x14ac:dyDescent="0.2">
      <c r="A3807" s="226">
        <v>92902</v>
      </c>
      <c r="B3807" s="223" t="s">
        <v>4172</v>
      </c>
      <c r="C3807" s="220" t="s">
        <v>206</v>
      </c>
      <c r="D3807" s="221">
        <v>96.38</v>
      </c>
    </row>
    <row r="3808" spans="1:4" ht="50.1" customHeight="1" x14ac:dyDescent="0.2">
      <c r="A3808" s="226">
        <v>92903</v>
      </c>
      <c r="B3808" s="223" t="s">
        <v>4173</v>
      </c>
      <c r="C3808" s="220" t="s">
        <v>206</v>
      </c>
      <c r="D3808" s="221">
        <v>143.79</v>
      </c>
    </row>
    <row r="3809" spans="1:4" ht="50.1" customHeight="1" x14ac:dyDescent="0.2">
      <c r="A3809" s="226">
        <v>92904</v>
      </c>
      <c r="B3809" s="223" t="s">
        <v>4174</v>
      </c>
      <c r="C3809" s="220" t="s">
        <v>206</v>
      </c>
      <c r="D3809" s="221">
        <v>17.350000000000001</v>
      </c>
    </row>
    <row r="3810" spans="1:4" ht="50.1" customHeight="1" x14ac:dyDescent="0.2">
      <c r="A3810" s="226">
        <v>92905</v>
      </c>
      <c r="B3810" s="223" t="s">
        <v>4175</v>
      </c>
      <c r="C3810" s="220" t="s">
        <v>206</v>
      </c>
      <c r="D3810" s="221">
        <v>25.02</v>
      </c>
    </row>
    <row r="3811" spans="1:4" ht="50.1" customHeight="1" x14ac:dyDescent="0.2">
      <c r="A3811" s="226">
        <v>92906</v>
      </c>
      <c r="B3811" s="223" t="s">
        <v>4176</v>
      </c>
      <c r="C3811" s="220" t="s">
        <v>206</v>
      </c>
      <c r="D3811" s="221">
        <v>31.08</v>
      </c>
    </row>
    <row r="3812" spans="1:4" ht="50.1" customHeight="1" x14ac:dyDescent="0.2">
      <c r="A3812" s="226">
        <v>92907</v>
      </c>
      <c r="B3812" s="223" t="s">
        <v>4177</v>
      </c>
      <c r="C3812" s="220" t="s">
        <v>206</v>
      </c>
      <c r="D3812" s="221">
        <v>38.93</v>
      </c>
    </row>
    <row r="3813" spans="1:4" ht="50.1" customHeight="1" x14ac:dyDescent="0.2">
      <c r="A3813" s="226">
        <v>92908</v>
      </c>
      <c r="B3813" s="223" t="s">
        <v>4178</v>
      </c>
      <c r="C3813" s="220" t="s">
        <v>206</v>
      </c>
      <c r="D3813" s="221">
        <v>38.93</v>
      </c>
    </row>
    <row r="3814" spans="1:4" ht="50.1" customHeight="1" x14ac:dyDescent="0.2">
      <c r="A3814" s="226">
        <v>92909</v>
      </c>
      <c r="B3814" s="223" t="s">
        <v>4179</v>
      </c>
      <c r="C3814" s="220" t="s">
        <v>206</v>
      </c>
      <c r="D3814" s="221">
        <v>38.93</v>
      </c>
    </row>
    <row r="3815" spans="1:4" ht="50.1" customHeight="1" x14ac:dyDescent="0.2">
      <c r="A3815" s="226">
        <v>92910</v>
      </c>
      <c r="B3815" s="223" t="s">
        <v>4180</v>
      </c>
      <c r="C3815" s="220" t="s">
        <v>206</v>
      </c>
      <c r="D3815" s="221">
        <v>55.39</v>
      </c>
    </row>
    <row r="3816" spans="1:4" ht="50.1" customHeight="1" x14ac:dyDescent="0.2">
      <c r="A3816" s="226">
        <v>92911</v>
      </c>
      <c r="B3816" s="223" t="s">
        <v>4181</v>
      </c>
      <c r="C3816" s="220" t="s">
        <v>206</v>
      </c>
      <c r="D3816" s="221">
        <v>55.39</v>
      </c>
    </row>
    <row r="3817" spans="1:4" ht="50.1" customHeight="1" x14ac:dyDescent="0.2">
      <c r="A3817" s="226">
        <v>92912</v>
      </c>
      <c r="B3817" s="223" t="s">
        <v>4182</v>
      </c>
      <c r="C3817" s="220" t="s">
        <v>206</v>
      </c>
      <c r="D3817" s="221">
        <v>73.290000000000006</v>
      </c>
    </row>
    <row r="3818" spans="1:4" ht="50.1" customHeight="1" x14ac:dyDescent="0.2">
      <c r="A3818" s="226">
        <v>92913</v>
      </c>
      <c r="B3818" s="223" t="s">
        <v>4183</v>
      </c>
      <c r="C3818" s="220" t="s">
        <v>206</v>
      </c>
      <c r="D3818" s="221">
        <v>75.02</v>
      </c>
    </row>
    <row r="3819" spans="1:4" ht="50.1" customHeight="1" x14ac:dyDescent="0.2">
      <c r="A3819" s="226">
        <v>92914</v>
      </c>
      <c r="B3819" s="223" t="s">
        <v>4184</v>
      </c>
      <c r="C3819" s="220" t="s">
        <v>206</v>
      </c>
      <c r="D3819" s="221">
        <v>75.02</v>
      </c>
    </row>
    <row r="3820" spans="1:4" ht="50.1" customHeight="1" x14ac:dyDescent="0.2">
      <c r="A3820" s="226">
        <v>92918</v>
      </c>
      <c r="B3820" s="223" t="s">
        <v>4185</v>
      </c>
      <c r="C3820" s="220" t="s">
        <v>206</v>
      </c>
      <c r="D3820" s="221">
        <v>21.31</v>
      </c>
    </row>
    <row r="3821" spans="1:4" ht="50.1" customHeight="1" x14ac:dyDescent="0.2">
      <c r="A3821" s="226">
        <v>92920</v>
      </c>
      <c r="B3821" s="223" t="s">
        <v>4186</v>
      </c>
      <c r="C3821" s="220" t="s">
        <v>206</v>
      </c>
      <c r="D3821" s="221">
        <v>21.44</v>
      </c>
    </row>
    <row r="3822" spans="1:4" ht="50.1" customHeight="1" x14ac:dyDescent="0.2">
      <c r="A3822" s="226">
        <v>92925</v>
      </c>
      <c r="B3822" s="223" t="s">
        <v>4187</v>
      </c>
      <c r="C3822" s="220" t="s">
        <v>206</v>
      </c>
      <c r="D3822" s="221">
        <v>26.07</v>
      </c>
    </row>
    <row r="3823" spans="1:4" ht="50.1" customHeight="1" x14ac:dyDescent="0.2">
      <c r="A3823" s="226">
        <v>92926</v>
      </c>
      <c r="B3823" s="223" t="s">
        <v>4188</v>
      </c>
      <c r="C3823" s="220" t="s">
        <v>206</v>
      </c>
      <c r="D3823" s="221">
        <v>26.06</v>
      </c>
    </row>
    <row r="3824" spans="1:4" ht="50.1" customHeight="1" x14ac:dyDescent="0.2">
      <c r="A3824" s="226">
        <v>92927</v>
      </c>
      <c r="B3824" s="223" t="s">
        <v>4189</v>
      </c>
      <c r="C3824" s="220" t="s">
        <v>206</v>
      </c>
      <c r="D3824" s="221">
        <v>26.06</v>
      </c>
    </row>
    <row r="3825" spans="1:4" ht="50.1" customHeight="1" x14ac:dyDescent="0.2">
      <c r="A3825" s="226">
        <v>92928</v>
      </c>
      <c r="B3825" s="223" t="s">
        <v>4190</v>
      </c>
      <c r="C3825" s="220" t="s">
        <v>206</v>
      </c>
      <c r="D3825" s="221">
        <v>29.69</v>
      </c>
    </row>
    <row r="3826" spans="1:4" ht="50.1" customHeight="1" x14ac:dyDescent="0.2">
      <c r="A3826" s="226">
        <v>92929</v>
      </c>
      <c r="B3826" s="223" t="s">
        <v>4191</v>
      </c>
      <c r="C3826" s="220" t="s">
        <v>206</v>
      </c>
      <c r="D3826" s="221">
        <v>29.69</v>
      </c>
    </row>
    <row r="3827" spans="1:4" ht="50.1" customHeight="1" x14ac:dyDescent="0.2">
      <c r="A3827" s="226">
        <v>92930</v>
      </c>
      <c r="B3827" s="223" t="s">
        <v>4192</v>
      </c>
      <c r="C3827" s="220" t="s">
        <v>206</v>
      </c>
      <c r="D3827" s="221">
        <v>29.69</v>
      </c>
    </row>
    <row r="3828" spans="1:4" ht="50.1" customHeight="1" x14ac:dyDescent="0.2">
      <c r="A3828" s="226">
        <v>92931</v>
      </c>
      <c r="B3828" s="223" t="s">
        <v>4193</v>
      </c>
      <c r="C3828" s="220" t="s">
        <v>206</v>
      </c>
      <c r="D3828" s="221">
        <v>38.9</v>
      </c>
    </row>
    <row r="3829" spans="1:4" ht="50.1" customHeight="1" x14ac:dyDescent="0.2">
      <c r="A3829" s="226">
        <v>92932</v>
      </c>
      <c r="B3829" s="223" t="s">
        <v>4194</v>
      </c>
      <c r="C3829" s="220" t="s">
        <v>206</v>
      </c>
      <c r="D3829" s="221">
        <v>38.9</v>
      </c>
    </row>
    <row r="3830" spans="1:4" ht="50.1" customHeight="1" x14ac:dyDescent="0.2">
      <c r="A3830" s="226">
        <v>92933</v>
      </c>
      <c r="B3830" s="223" t="s">
        <v>4195</v>
      </c>
      <c r="C3830" s="220" t="s">
        <v>206</v>
      </c>
      <c r="D3830" s="221">
        <v>38.9</v>
      </c>
    </row>
    <row r="3831" spans="1:4" ht="50.1" customHeight="1" x14ac:dyDescent="0.2">
      <c r="A3831" s="226">
        <v>92934</v>
      </c>
      <c r="B3831" s="223" t="s">
        <v>4196</v>
      </c>
      <c r="C3831" s="220" t="s">
        <v>206</v>
      </c>
      <c r="D3831" s="221">
        <v>56.4</v>
      </c>
    </row>
    <row r="3832" spans="1:4" ht="50.1" customHeight="1" x14ac:dyDescent="0.2">
      <c r="A3832" s="226">
        <v>92935</v>
      </c>
      <c r="B3832" s="223" t="s">
        <v>4197</v>
      </c>
      <c r="C3832" s="220" t="s">
        <v>206</v>
      </c>
      <c r="D3832" s="221">
        <v>56.4</v>
      </c>
    </row>
    <row r="3833" spans="1:4" ht="50.1" customHeight="1" x14ac:dyDescent="0.2">
      <c r="A3833" s="226">
        <v>92936</v>
      </c>
      <c r="B3833" s="223" t="s">
        <v>4198</v>
      </c>
      <c r="C3833" s="220" t="s">
        <v>206</v>
      </c>
      <c r="D3833" s="221">
        <v>77.09</v>
      </c>
    </row>
    <row r="3834" spans="1:4" ht="50.1" customHeight="1" x14ac:dyDescent="0.2">
      <c r="A3834" s="226">
        <v>92937</v>
      </c>
      <c r="B3834" s="223" t="s">
        <v>4199</v>
      </c>
      <c r="C3834" s="220" t="s">
        <v>206</v>
      </c>
      <c r="D3834" s="221">
        <v>77.09</v>
      </c>
    </row>
    <row r="3835" spans="1:4" ht="50.1" customHeight="1" x14ac:dyDescent="0.2">
      <c r="A3835" s="226">
        <v>92938</v>
      </c>
      <c r="B3835" s="223" t="s">
        <v>4200</v>
      </c>
      <c r="C3835" s="220" t="s">
        <v>206</v>
      </c>
      <c r="D3835" s="221">
        <v>15.7</v>
      </c>
    </row>
    <row r="3836" spans="1:4" ht="50.1" customHeight="1" x14ac:dyDescent="0.2">
      <c r="A3836" s="226">
        <v>92939</v>
      </c>
      <c r="B3836" s="223" t="s">
        <v>4201</v>
      </c>
      <c r="C3836" s="220" t="s">
        <v>206</v>
      </c>
      <c r="D3836" s="221">
        <v>15.83</v>
      </c>
    </row>
    <row r="3837" spans="1:4" ht="50.1" customHeight="1" x14ac:dyDescent="0.2">
      <c r="A3837" s="226">
        <v>92940</v>
      </c>
      <c r="B3837" s="223" t="s">
        <v>4202</v>
      </c>
      <c r="C3837" s="220" t="s">
        <v>206</v>
      </c>
      <c r="D3837" s="221">
        <v>19.690000000000001</v>
      </c>
    </row>
    <row r="3838" spans="1:4" ht="50.1" customHeight="1" x14ac:dyDescent="0.2">
      <c r="A3838" s="226">
        <v>92941</v>
      </c>
      <c r="B3838" s="223" t="s">
        <v>4203</v>
      </c>
      <c r="C3838" s="220" t="s">
        <v>206</v>
      </c>
      <c r="D3838" s="221">
        <v>19.68</v>
      </c>
    </row>
    <row r="3839" spans="1:4" ht="50.1" customHeight="1" x14ac:dyDescent="0.2">
      <c r="A3839" s="226">
        <v>92942</v>
      </c>
      <c r="B3839" s="223" t="s">
        <v>4204</v>
      </c>
      <c r="C3839" s="220" t="s">
        <v>206</v>
      </c>
      <c r="D3839" s="221">
        <v>19.68</v>
      </c>
    </row>
    <row r="3840" spans="1:4" ht="50.1" customHeight="1" x14ac:dyDescent="0.2">
      <c r="A3840" s="226">
        <v>92943</v>
      </c>
      <c r="B3840" s="223" t="s">
        <v>4205</v>
      </c>
      <c r="C3840" s="220" t="s">
        <v>206</v>
      </c>
      <c r="D3840" s="221">
        <v>22.41</v>
      </c>
    </row>
    <row r="3841" spans="1:4" ht="50.1" customHeight="1" x14ac:dyDescent="0.2">
      <c r="A3841" s="226">
        <v>92944</v>
      </c>
      <c r="B3841" s="223" t="s">
        <v>4206</v>
      </c>
      <c r="C3841" s="220" t="s">
        <v>206</v>
      </c>
      <c r="D3841" s="221">
        <v>22.41</v>
      </c>
    </row>
    <row r="3842" spans="1:4" ht="50.1" customHeight="1" x14ac:dyDescent="0.2">
      <c r="A3842" s="226">
        <v>92945</v>
      </c>
      <c r="B3842" s="223" t="s">
        <v>4207</v>
      </c>
      <c r="C3842" s="220" t="s">
        <v>206</v>
      </c>
      <c r="D3842" s="221">
        <v>22.41</v>
      </c>
    </row>
    <row r="3843" spans="1:4" ht="50.1" customHeight="1" x14ac:dyDescent="0.2">
      <c r="A3843" s="226">
        <v>92946</v>
      </c>
      <c r="B3843" s="223" t="s">
        <v>4208</v>
      </c>
      <c r="C3843" s="220" t="s">
        <v>206</v>
      </c>
      <c r="D3843" s="221">
        <v>30.54</v>
      </c>
    </row>
    <row r="3844" spans="1:4" ht="50.1" customHeight="1" x14ac:dyDescent="0.2">
      <c r="A3844" s="226">
        <v>92947</v>
      </c>
      <c r="B3844" s="223" t="s">
        <v>4209</v>
      </c>
      <c r="C3844" s="220" t="s">
        <v>206</v>
      </c>
      <c r="D3844" s="221">
        <v>30.54</v>
      </c>
    </row>
    <row r="3845" spans="1:4" ht="50.1" customHeight="1" x14ac:dyDescent="0.2">
      <c r="A3845" s="226">
        <v>92948</v>
      </c>
      <c r="B3845" s="223" t="s">
        <v>4210</v>
      </c>
      <c r="C3845" s="220" t="s">
        <v>206</v>
      </c>
      <c r="D3845" s="221">
        <v>30.54</v>
      </c>
    </row>
    <row r="3846" spans="1:4" ht="50.1" customHeight="1" x14ac:dyDescent="0.2">
      <c r="A3846" s="226">
        <v>92949</v>
      </c>
      <c r="B3846" s="223" t="s">
        <v>4211</v>
      </c>
      <c r="C3846" s="220" t="s">
        <v>206</v>
      </c>
      <c r="D3846" s="221">
        <v>46.36</v>
      </c>
    </row>
    <row r="3847" spans="1:4" ht="50.1" customHeight="1" x14ac:dyDescent="0.2">
      <c r="A3847" s="226">
        <v>92950</v>
      </c>
      <c r="B3847" s="223" t="s">
        <v>4212</v>
      </c>
      <c r="C3847" s="220" t="s">
        <v>206</v>
      </c>
      <c r="D3847" s="221">
        <v>46.36</v>
      </c>
    </row>
    <row r="3848" spans="1:4" ht="50.1" customHeight="1" x14ac:dyDescent="0.2">
      <c r="A3848" s="226">
        <v>92951</v>
      </c>
      <c r="B3848" s="223" t="s">
        <v>4213</v>
      </c>
      <c r="C3848" s="220" t="s">
        <v>206</v>
      </c>
      <c r="D3848" s="221">
        <v>65.42</v>
      </c>
    </row>
    <row r="3849" spans="1:4" ht="50.1" customHeight="1" x14ac:dyDescent="0.2">
      <c r="A3849" s="226">
        <v>92952</v>
      </c>
      <c r="B3849" s="223" t="s">
        <v>4214</v>
      </c>
      <c r="C3849" s="220" t="s">
        <v>206</v>
      </c>
      <c r="D3849" s="221">
        <v>65.42</v>
      </c>
    </row>
    <row r="3850" spans="1:4" ht="50.1" customHeight="1" x14ac:dyDescent="0.2">
      <c r="A3850" s="226">
        <v>92953</v>
      </c>
      <c r="B3850" s="223" t="s">
        <v>4215</v>
      </c>
      <c r="C3850" s="220" t="s">
        <v>206</v>
      </c>
      <c r="D3850" s="221">
        <v>13.73</v>
      </c>
    </row>
    <row r="3851" spans="1:4" ht="50.1" customHeight="1" x14ac:dyDescent="0.2">
      <c r="A3851" s="226">
        <v>93050</v>
      </c>
      <c r="B3851" s="223" t="s">
        <v>4216</v>
      </c>
      <c r="C3851" s="220" t="s">
        <v>206</v>
      </c>
      <c r="D3851" s="221">
        <v>6.07</v>
      </c>
    </row>
    <row r="3852" spans="1:4" ht="50.1" customHeight="1" x14ac:dyDescent="0.2">
      <c r="A3852" s="226">
        <v>93051</v>
      </c>
      <c r="B3852" s="223" t="s">
        <v>4217</v>
      </c>
      <c r="C3852" s="220" t="s">
        <v>206</v>
      </c>
      <c r="D3852" s="221">
        <v>5.63</v>
      </c>
    </row>
    <row r="3853" spans="1:4" ht="50.1" customHeight="1" x14ac:dyDescent="0.2">
      <c r="A3853" s="226">
        <v>93052</v>
      </c>
      <c r="B3853" s="223" t="s">
        <v>4218</v>
      </c>
      <c r="C3853" s="220" t="s">
        <v>206</v>
      </c>
      <c r="D3853" s="221">
        <v>251.9</v>
      </c>
    </row>
    <row r="3854" spans="1:4" ht="50.1" customHeight="1" x14ac:dyDescent="0.2">
      <c r="A3854" s="226">
        <v>93054</v>
      </c>
      <c r="B3854" s="223" t="s">
        <v>4219</v>
      </c>
      <c r="C3854" s="220" t="s">
        <v>206</v>
      </c>
      <c r="D3854" s="221">
        <v>11.19</v>
      </c>
    </row>
    <row r="3855" spans="1:4" ht="50.1" customHeight="1" x14ac:dyDescent="0.2">
      <c r="A3855" s="226">
        <v>93055</v>
      </c>
      <c r="B3855" s="223" t="s">
        <v>4220</v>
      </c>
      <c r="C3855" s="220" t="s">
        <v>206</v>
      </c>
      <c r="D3855" s="221">
        <v>22.35</v>
      </c>
    </row>
    <row r="3856" spans="1:4" ht="50.1" customHeight="1" x14ac:dyDescent="0.2">
      <c r="A3856" s="226">
        <v>93056</v>
      </c>
      <c r="B3856" s="223" t="s">
        <v>4221</v>
      </c>
      <c r="C3856" s="220" t="s">
        <v>206</v>
      </c>
      <c r="D3856" s="221">
        <v>8.75</v>
      </c>
    </row>
    <row r="3857" spans="1:4" ht="50.1" customHeight="1" x14ac:dyDescent="0.2">
      <c r="A3857" s="226">
        <v>93057</v>
      </c>
      <c r="B3857" s="223" t="s">
        <v>4222</v>
      </c>
      <c r="C3857" s="220" t="s">
        <v>206</v>
      </c>
      <c r="D3857" s="221">
        <v>7.7</v>
      </c>
    </row>
    <row r="3858" spans="1:4" ht="50.1" customHeight="1" x14ac:dyDescent="0.2">
      <c r="A3858" s="226">
        <v>93058</v>
      </c>
      <c r="B3858" s="223" t="s">
        <v>4223</v>
      </c>
      <c r="C3858" s="220" t="s">
        <v>206</v>
      </c>
      <c r="D3858" s="221">
        <v>277.05</v>
      </c>
    </row>
    <row r="3859" spans="1:4" ht="50.1" customHeight="1" x14ac:dyDescent="0.2">
      <c r="A3859" s="226">
        <v>93059</v>
      </c>
      <c r="B3859" s="223" t="s">
        <v>4224</v>
      </c>
      <c r="C3859" s="220" t="s">
        <v>206</v>
      </c>
      <c r="D3859" s="221">
        <v>15.28</v>
      </c>
    </row>
    <row r="3860" spans="1:4" ht="50.1" customHeight="1" x14ac:dyDescent="0.2">
      <c r="A3860" s="226">
        <v>93060</v>
      </c>
      <c r="B3860" s="223" t="s">
        <v>4225</v>
      </c>
      <c r="C3860" s="220" t="s">
        <v>206</v>
      </c>
      <c r="D3860" s="221">
        <v>38.68</v>
      </c>
    </row>
    <row r="3861" spans="1:4" ht="50.1" customHeight="1" x14ac:dyDescent="0.2">
      <c r="A3861" s="226">
        <v>93061</v>
      </c>
      <c r="B3861" s="223" t="s">
        <v>4226</v>
      </c>
      <c r="C3861" s="220" t="s">
        <v>206</v>
      </c>
      <c r="D3861" s="221">
        <v>16.010000000000002</v>
      </c>
    </row>
    <row r="3862" spans="1:4" ht="50.1" customHeight="1" x14ac:dyDescent="0.2">
      <c r="A3862" s="226">
        <v>93062</v>
      </c>
      <c r="B3862" s="223" t="s">
        <v>4227</v>
      </c>
      <c r="C3862" s="220" t="s">
        <v>206</v>
      </c>
      <c r="D3862" s="221">
        <v>13.99</v>
      </c>
    </row>
    <row r="3863" spans="1:4" ht="50.1" customHeight="1" x14ac:dyDescent="0.2">
      <c r="A3863" s="226">
        <v>93063</v>
      </c>
      <c r="B3863" s="223" t="s">
        <v>4228</v>
      </c>
      <c r="C3863" s="220" t="s">
        <v>206</v>
      </c>
      <c r="D3863" s="221">
        <v>317.35000000000002</v>
      </c>
    </row>
    <row r="3864" spans="1:4" ht="50.1" customHeight="1" x14ac:dyDescent="0.2">
      <c r="A3864" s="226">
        <v>93064</v>
      </c>
      <c r="B3864" s="223" t="s">
        <v>4229</v>
      </c>
      <c r="C3864" s="220" t="s">
        <v>206</v>
      </c>
      <c r="D3864" s="221">
        <v>24.45</v>
      </c>
    </row>
    <row r="3865" spans="1:4" ht="50.1" customHeight="1" x14ac:dyDescent="0.2">
      <c r="A3865" s="226">
        <v>93065</v>
      </c>
      <c r="B3865" s="223" t="s">
        <v>4230</v>
      </c>
      <c r="C3865" s="220" t="s">
        <v>206</v>
      </c>
      <c r="D3865" s="221">
        <v>22.95</v>
      </c>
    </row>
    <row r="3866" spans="1:4" ht="50.1" customHeight="1" x14ac:dyDescent="0.2">
      <c r="A3866" s="226">
        <v>93066</v>
      </c>
      <c r="B3866" s="223" t="s">
        <v>4231</v>
      </c>
      <c r="C3866" s="220" t="s">
        <v>206</v>
      </c>
      <c r="D3866" s="221">
        <v>398.3</v>
      </c>
    </row>
    <row r="3867" spans="1:4" ht="50.1" customHeight="1" x14ac:dyDescent="0.2">
      <c r="A3867" s="226">
        <v>93067</v>
      </c>
      <c r="B3867" s="223" t="s">
        <v>4232</v>
      </c>
      <c r="C3867" s="220" t="s">
        <v>206</v>
      </c>
      <c r="D3867" s="221">
        <v>36.07</v>
      </c>
    </row>
    <row r="3868" spans="1:4" ht="50.1" customHeight="1" x14ac:dyDescent="0.2">
      <c r="A3868" s="226">
        <v>93068</v>
      </c>
      <c r="B3868" s="223" t="s">
        <v>4233</v>
      </c>
      <c r="C3868" s="220" t="s">
        <v>206</v>
      </c>
      <c r="D3868" s="221">
        <v>31.68</v>
      </c>
    </row>
    <row r="3869" spans="1:4" ht="50.1" customHeight="1" x14ac:dyDescent="0.2">
      <c r="A3869" s="226">
        <v>93069</v>
      </c>
      <c r="B3869" s="223" t="s">
        <v>4234</v>
      </c>
      <c r="C3869" s="220" t="s">
        <v>206</v>
      </c>
      <c r="D3869" s="221">
        <v>551.89</v>
      </c>
    </row>
    <row r="3870" spans="1:4" ht="50.1" customHeight="1" x14ac:dyDescent="0.2">
      <c r="A3870" s="226">
        <v>93070</v>
      </c>
      <c r="B3870" s="223" t="s">
        <v>4235</v>
      </c>
      <c r="C3870" s="220" t="s">
        <v>206</v>
      </c>
      <c r="D3870" s="221">
        <v>89.73</v>
      </c>
    </row>
    <row r="3871" spans="1:4" ht="50.1" customHeight="1" x14ac:dyDescent="0.2">
      <c r="A3871" s="226">
        <v>93071</v>
      </c>
      <c r="B3871" s="223" t="s">
        <v>4236</v>
      </c>
      <c r="C3871" s="220" t="s">
        <v>206</v>
      </c>
      <c r="D3871" s="221">
        <v>83.4</v>
      </c>
    </row>
    <row r="3872" spans="1:4" ht="50.1" customHeight="1" x14ac:dyDescent="0.2">
      <c r="A3872" s="226">
        <v>93072</v>
      </c>
      <c r="B3872" s="223" t="s">
        <v>4237</v>
      </c>
      <c r="C3872" s="220" t="s">
        <v>206</v>
      </c>
      <c r="D3872" s="221">
        <v>728.01</v>
      </c>
    </row>
    <row r="3873" spans="1:4" ht="50.1" customHeight="1" x14ac:dyDescent="0.2">
      <c r="A3873" s="226">
        <v>93073</v>
      </c>
      <c r="B3873" s="223" t="s">
        <v>4238</v>
      </c>
      <c r="C3873" s="220" t="s">
        <v>206</v>
      </c>
      <c r="D3873" s="221">
        <v>40.950000000000003</v>
      </c>
    </row>
    <row r="3874" spans="1:4" ht="50.1" customHeight="1" x14ac:dyDescent="0.2">
      <c r="A3874" s="226">
        <v>93074</v>
      </c>
      <c r="B3874" s="223" t="s">
        <v>4239</v>
      </c>
      <c r="C3874" s="220" t="s">
        <v>206</v>
      </c>
      <c r="D3874" s="221">
        <v>7.07</v>
      </c>
    </row>
    <row r="3875" spans="1:4" ht="50.1" customHeight="1" x14ac:dyDescent="0.2">
      <c r="A3875" s="226">
        <v>93075</v>
      </c>
      <c r="B3875" s="223" t="s">
        <v>4240</v>
      </c>
      <c r="C3875" s="220" t="s">
        <v>206</v>
      </c>
      <c r="D3875" s="221">
        <v>11.25</v>
      </c>
    </row>
    <row r="3876" spans="1:4" ht="50.1" customHeight="1" x14ac:dyDescent="0.2">
      <c r="A3876" s="226">
        <v>93076</v>
      </c>
      <c r="B3876" s="223" t="s">
        <v>4241</v>
      </c>
      <c r="C3876" s="220" t="s">
        <v>206</v>
      </c>
      <c r="D3876" s="221">
        <v>11.06</v>
      </c>
    </row>
    <row r="3877" spans="1:4" ht="50.1" customHeight="1" x14ac:dyDescent="0.2">
      <c r="A3877" s="226">
        <v>93077</v>
      </c>
      <c r="B3877" s="223" t="s">
        <v>4242</v>
      </c>
      <c r="C3877" s="220" t="s">
        <v>206</v>
      </c>
      <c r="D3877" s="221">
        <v>15.75</v>
      </c>
    </row>
    <row r="3878" spans="1:4" ht="50.1" customHeight="1" x14ac:dyDescent="0.2">
      <c r="A3878" s="226">
        <v>93078</v>
      </c>
      <c r="B3878" s="223" t="s">
        <v>4243</v>
      </c>
      <c r="C3878" s="220" t="s">
        <v>206</v>
      </c>
      <c r="D3878" s="221">
        <v>16.98</v>
      </c>
    </row>
    <row r="3879" spans="1:4" ht="50.1" customHeight="1" x14ac:dyDescent="0.2">
      <c r="A3879" s="226">
        <v>93079</v>
      </c>
      <c r="B3879" s="223" t="s">
        <v>4244</v>
      </c>
      <c r="C3879" s="220" t="s">
        <v>206</v>
      </c>
      <c r="D3879" s="221">
        <v>15.19</v>
      </c>
    </row>
    <row r="3880" spans="1:4" ht="50.1" customHeight="1" x14ac:dyDescent="0.2">
      <c r="A3880" s="226">
        <v>93080</v>
      </c>
      <c r="B3880" s="223" t="s">
        <v>4245</v>
      </c>
      <c r="C3880" s="220" t="s">
        <v>206</v>
      </c>
      <c r="D3880" s="221">
        <v>4.63</v>
      </c>
    </row>
    <row r="3881" spans="1:4" ht="50.1" customHeight="1" x14ac:dyDescent="0.2">
      <c r="A3881" s="226">
        <v>93081</v>
      </c>
      <c r="B3881" s="223" t="s">
        <v>4246</v>
      </c>
      <c r="C3881" s="220" t="s">
        <v>206</v>
      </c>
      <c r="D3881" s="221">
        <v>9.92</v>
      </c>
    </row>
    <row r="3882" spans="1:4" ht="50.1" customHeight="1" x14ac:dyDescent="0.2">
      <c r="A3882" s="226">
        <v>93082</v>
      </c>
      <c r="B3882" s="223" t="s">
        <v>4247</v>
      </c>
      <c r="C3882" s="220" t="s">
        <v>206</v>
      </c>
      <c r="D3882" s="221">
        <v>12.04</v>
      </c>
    </row>
    <row r="3883" spans="1:4" ht="50.1" customHeight="1" x14ac:dyDescent="0.2">
      <c r="A3883" s="226">
        <v>93083</v>
      </c>
      <c r="B3883" s="223" t="s">
        <v>4248</v>
      </c>
      <c r="C3883" s="220" t="s">
        <v>206</v>
      </c>
      <c r="D3883" s="221">
        <v>218.01</v>
      </c>
    </row>
    <row r="3884" spans="1:4" ht="50.1" customHeight="1" x14ac:dyDescent="0.2">
      <c r="A3884" s="226">
        <v>93084</v>
      </c>
      <c r="B3884" s="223" t="s">
        <v>4249</v>
      </c>
      <c r="C3884" s="220" t="s">
        <v>206</v>
      </c>
      <c r="D3884" s="221">
        <v>7.34</v>
      </c>
    </row>
    <row r="3885" spans="1:4" ht="50.1" customHeight="1" x14ac:dyDescent="0.2">
      <c r="A3885" s="226">
        <v>93085</v>
      </c>
      <c r="B3885" s="223" t="s">
        <v>4250</v>
      </c>
      <c r="C3885" s="220" t="s">
        <v>206</v>
      </c>
      <c r="D3885" s="221">
        <v>6.9</v>
      </c>
    </row>
    <row r="3886" spans="1:4" ht="50.1" customHeight="1" x14ac:dyDescent="0.2">
      <c r="A3886" s="226">
        <v>93086</v>
      </c>
      <c r="B3886" s="223" t="s">
        <v>4251</v>
      </c>
      <c r="C3886" s="220" t="s">
        <v>206</v>
      </c>
      <c r="D3886" s="221">
        <v>253.17</v>
      </c>
    </row>
    <row r="3887" spans="1:4" ht="50.1" customHeight="1" x14ac:dyDescent="0.2">
      <c r="A3887" s="226">
        <v>93087</v>
      </c>
      <c r="B3887" s="223" t="s">
        <v>4252</v>
      </c>
      <c r="C3887" s="220" t="s">
        <v>206</v>
      </c>
      <c r="D3887" s="221">
        <v>10.83</v>
      </c>
    </row>
    <row r="3888" spans="1:4" ht="50.1" customHeight="1" x14ac:dyDescent="0.2">
      <c r="A3888" s="226">
        <v>93088</v>
      </c>
      <c r="B3888" s="223" t="s">
        <v>4253</v>
      </c>
      <c r="C3888" s="220" t="s">
        <v>206</v>
      </c>
      <c r="D3888" s="221">
        <v>12.54</v>
      </c>
    </row>
    <row r="3889" spans="1:4" ht="50.1" customHeight="1" x14ac:dyDescent="0.2">
      <c r="A3889" s="226">
        <v>93089</v>
      </c>
      <c r="B3889" s="223" t="s">
        <v>4254</v>
      </c>
      <c r="C3889" s="220" t="s">
        <v>206</v>
      </c>
      <c r="D3889" s="221">
        <v>23.62</v>
      </c>
    </row>
    <row r="3890" spans="1:4" ht="50.1" customHeight="1" x14ac:dyDescent="0.2">
      <c r="A3890" s="226">
        <v>93090</v>
      </c>
      <c r="B3890" s="223" t="s">
        <v>4255</v>
      </c>
      <c r="C3890" s="220" t="s">
        <v>206</v>
      </c>
      <c r="D3890" s="221">
        <v>10</v>
      </c>
    </row>
    <row r="3891" spans="1:4" ht="50.1" customHeight="1" x14ac:dyDescent="0.2">
      <c r="A3891" s="226">
        <v>93091</v>
      </c>
      <c r="B3891" s="223" t="s">
        <v>4256</v>
      </c>
      <c r="C3891" s="220" t="s">
        <v>206</v>
      </c>
      <c r="D3891" s="221">
        <v>8.9499999999999993</v>
      </c>
    </row>
    <row r="3892" spans="1:4" ht="50.1" customHeight="1" x14ac:dyDescent="0.2">
      <c r="A3892" s="226">
        <v>93092</v>
      </c>
      <c r="B3892" s="223" t="s">
        <v>4257</v>
      </c>
      <c r="C3892" s="220" t="s">
        <v>206</v>
      </c>
      <c r="D3892" s="221">
        <v>278.3</v>
      </c>
    </row>
    <row r="3893" spans="1:4" ht="50.1" customHeight="1" x14ac:dyDescent="0.2">
      <c r="A3893" s="226">
        <v>93093</v>
      </c>
      <c r="B3893" s="223" t="s">
        <v>4258</v>
      </c>
      <c r="C3893" s="220" t="s">
        <v>206</v>
      </c>
      <c r="D3893" s="221">
        <v>16.53</v>
      </c>
    </row>
    <row r="3894" spans="1:4" ht="50.1" customHeight="1" x14ac:dyDescent="0.2">
      <c r="A3894" s="226">
        <v>93094</v>
      </c>
      <c r="B3894" s="223" t="s">
        <v>4259</v>
      </c>
      <c r="C3894" s="220" t="s">
        <v>206</v>
      </c>
      <c r="D3894" s="221">
        <v>39.93</v>
      </c>
    </row>
    <row r="3895" spans="1:4" ht="50.1" customHeight="1" x14ac:dyDescent="0.2">
      <c r="A3895" s="226">
        <v>93095</v>
      </c>
      <c r="B3895" s="223" t="s">
        <v>4260</v>
      </c>
      <c r="C3895" s="220" t="s">
        <v>206</v>
      </c>
      <c r="D3895" s="221">
        <v>30.68</v>
      </c>
    </row>
    <row r="3896" spans="1:4" ht="50.1" customHeight="1" x14ac:dyDescent="0.2">
      <c r="A3896" s="226">
        <v>93096</v>
      </c>
      <c r="B3896" s="223" t="s">
        <v>4261</v>
      </c>
      <c r="C3896" s="220" t="s">
        <v>206</v>
      </c>
      <c r="D3896" s="221">
        <v>43.43</v>
      </c>
    </row>
    <row r="3897" spans="1:4" ht="50.1" customHeight="1" x14ac:dyDescent="0.2">
      <c r="A3897" s="226">
        <v>93097</v>
      </c>
      <c r="B3897" s="223" t="s">
        <v>4262</v>
      </c>
      <c r="C3897" s="220" t="s">
        <v>206</v>
      </c>
      <c r="D3897" s="221">
        <v>7.22</v>
      </c>
    </row>
    <row r="3898" spans="1:4" ht="50.1" customHeight="1" x14ac:dyDescent="0.2">
      <c r="A3898" s="226">
        <v>93098</v>
      </c>
      <c r="B3898" s="223" t="s">
        <v>4263</v>
      </c>
      <c r="C3898" s="220" t="s">
        <v>206</v>
      </c>
      <c r="D3898" s="221">
        <v>11.4</v>
      </c>
    </row>
    <row r="3899" spans="1:4" ht="50.1" customHeight="1" x14ac:dyDescent="0.2">
      <c r="A3899" s="226">
        <v>93099</v>
      </c>
      <c r="B3899" s="223" t="s">
        <v>4264</v>
      </c>
      <c r="C3899" s="220" t="s">
        <v>206</v>
      </c>
      <c r="D3899" s="221">
        <v>12.77</v>
      </c>
    </row>
    <row r="3900" spans="1:4" ht="50.1" customHeight="1" x14ac:dyDescent="0.2">
      <c r="A3900" s="226">
        <v>93100</v>
      </c>
      <c r="B3900" s="223" t="s">
        <v>4265</v>
      </c>
      <c r="C3900" s="220" t="s">
        <v>206</v>
      </c>
      <c r="D3900" s="221">
        <v>17.46</v>
      </c>
    </row>
    <row r="3901" spans="1:4" ht="50.1" customHeight="1" x14ac:dyDescent="0.2">
      <c r="A3901" s="226">
        <v>93101</v>
      </c>
      <c r="B3901" s="223" t="s">
        <v>4266</v>
      </c>
      <c r="C3901" s="220" t="s">
        <v>206</v>
      </c>
      <c r="D3901" s="221">
        <v>18.690000000000001</v>
      </c>
    </row>
    <row r="3902" spans="1:4" ht="50.1" customHeight="1" x14ac:dyDescent="0.2">
      <c r="A3902" s="226">
        <v>93102</v>
      </c>
      <c r="B3902" s="223" t="s">
        <v>4267</v>
      </c>
      <c r="C3902" s="220" t="s">
        <v>206</v>
      </c>
      <c r="D3902" s="221">
        <v>16.75</v>
      </c>
    </row>
    <row r="3903" spans="1:4" ht="50.1" customHeight="1" x14ac:dyDescent="0.2">
      <c r="A3903" s="226">
        <v>93103</v>
      </c>
      <c r="B3903" s="223" t="s">
        <v>4268</v>
      </c>
      <c r="C3903" s="220" t="s">
        <v>206</v>
      </c>
      <c r="D3903" s="221">
        <v>4.75</v>
      </c>
    </row>
    <row r="3904" spans="1:4" ht="50.1" customHeight="1" x14ac:dyDescent="0.2">
      <c r="A3904" s="226">
        <v>93104</v>
      </c>
      <c r="B3904" s="223" t="s">
        <v>4269</v>
      </c>
      <c r="C3904" s="220" t="s">
        <v>206</v>
      </c>
      <c r="D3904" s="221">
        <v>10.039999999999999</v>
      </c>
    </row>
    <row r="3905" spans="1:4" ht="50.1" customHeight="1" x14ac:dyDescent="0.2">
      <c r="A3905" s="226">
        <v>93105</v>
      </c>
      <c r="B3905" s="223" t="s">
        <v>4270</v>
      </c>
      <c r="C3905" s="220" t="s">
        <v>206</v>
      </c>
      <c r="D3905" s="221">
        <v>12.16</v>
      </c>
    </row>
    <row r="3906" spans="1:4" ht="50.1" customHeight="1" x14ac:dyDescent="0.2">
      <c r="A3906" s="226">
        <v>93106</v>
      </c>
      <c r="B3906" s="223" t="s">
        <v>4271</v>
      </c>
      <c r="C3906" s="220" t="s">
        <v>206</v>
      </c>
      <c r="D3906" s="221">
        <v>218.13</v>
      </c>
    </row>
    <row r="3907" spans="1:4" ht="50.1" customHeight="1" x14ac:dyDescent="0.2">
      <c r="A3907" s="226">
        <v>93107</v>
      </c>
      <c r="B3907" s="223" t="s">
        <v>4272</v>
      </c>
      <c r="C3907" s="220" t="s">
        <v>206</v>
      </c>
      <c r="D3907" s="221">
        <v>8.4499999999999993</v>
      </c>
    </row>
    <row r="3908" spans="1:4" ht="50.1" customHeight="1" x14ac:dyDescent="0.2">
      <c r="A3908" s="226">
        <v>93108</v>
      </c>
      <c r="B3908" s="223" t="s">
        <v>4273</v>
      </c>
      <c r="C3908" s="220" t="s">
        <v>206</v>
      </c>
      <c r="D3908" s="221">
        <v>8.01</v>
      </c>
    </row>
    <row r="3909" spans="1:4" ht="50.1" customHeight="1" x14ac:dyDescent="0.2">
      <c r="A3909" s="226">
        <v>93109</v>
      </c>
      <c r="B3909" s="223" t="s">
        <v>4274</v>
      </c>
      <c r="C3909" s="220" t="s">
        <v>206</v>
      </c>
      <c r="D3909" s="221">
        <v>254.28</v>
      </c>
    </row>
    <row r="3910" spans="1:4" ht="50.1" customHeight="1" x14ac:dyDescent="0.2">
      <c r="A3910" s="226">
        <v>93110</v>
      </c>
      <c r="B3910" s="223" t="s">
        <v>4275</v>
      </c>
      <c r="C3910" s="220" t="s">
        <v>206</v>
      </c>
      <c r="D3910" s="221">
        <v>11.94</v>
      </c>
    </row>
    <row r="3911" spans="1:4" ht="50.1" customHeight="1" x14ac:dyDescent="0.2">
      <c r="A3911" s="226">
        <v>93111</v>
      </c>
      <c r="B3911" s="223" t="s">
        <v>4276</v>
      </c>
      <c r="C3911" s="220" t="s">
        <v>206</v>
      </c>
      <c r="D3911" s="221">
        <v>13.57</v>
      </c>
    </row>
    <row r="3912" spans="1:4" ht="50.1" customHeight="1" x14ac:dyDescent="0.2">
      <c r="A3912" s="226">
        <v>93112</v>
      </c>
      <c r="B3912" s="223" t="s">
        <v>4277</v>
      </c>
      <c r="C3912" s="220" t="s">
        <v>206</v>
      </c>
      <c r="D3912" s="221">
        <v>24.73</v>
      </c>
    </row>
    <row r="3913" spans="1:4" ht="50.1" customHeight="1" x14ac:dyDescent="0.2">
      <c r="A3913" s="226">
        <v>93113</v>
      </c>
      <c r="B3913" s="223" t="s">
        <v>4278</v>
      </c>
      <c r="C3913" s="220" t="s">
        <v>206</v>
      </c>
      <c r="D3913" s="221">
        <v>12.05</v>
      </c>
    </row>
    <row r="3914" spans="1:4" ht="50.1" customHeight="1" x14ac:dyDescent="0.2">
      <c r="A3914" s="226">
        <v>93114</v>
      </c>
      <c r="B3914" s="223" t="s">
        <v>4279</v>
      </c>
      <c r="C3914" s="220" t="s">
        <v>206</v>
      </c>
      <c r="D3914" s="221">
        <v>18.579999999999998</v>
      </c>
    </row>
    <row r="3915" spans="1:4" ht="50.1" customHeight="1" x14ac:dyDescent="0.2">
      <c r="A3915" s="226">
        <v>93115</v>
      </c>
      <c r="B3915" s="223" t="s">
        <v>4280</v>
      </c>
      <c r="C3915" s="220" t="s">
        <v>206</v>
      </c>
      <c r="D3915" s="221">
        <v>41.98</v>
      </c>
    </row>
    <row r="3916" spans="1:4" ht="50.1" customHeight="1" x14ac:dyDescent="0.2">
      <c r="A3916" s="226">
        <v>93116</v>
      </c>
      <c r="B3916" s="223" t="s">
        <v>4281</v>
      </c>
      <c r="C3916" s="220" t="s">
        <v>206</v>
      </c>
      <c r="D3916" s="221">
        <v>280.35000000000002</v>
      </c>
    </row>
    <row r="3917" spans="1:4" ht="50.1" customHeight="1" x14ac:dyDescent="0.2">
      <c r="A3917" s="226">
        <v>93117</v>
      </c>
      <c r="B3917" s="223" t="s">
        <v>4282</v>
      </c>
      <c r="C3917" s="220" t="s">
        <v>206</v>
      </c>
      <c r="D3917" s="221">
        <v>30.86</v>
      </c>
    </row>
    <row r="3918" spans="1:4" ht="50.1" customHeight="1" x14ac:dyDescent="0.2">
      <c r="A3918" s="226">
        <v>93118</v>
      </c>
      <c r="B3918" s="223" t="s">
        <v>4283</v>
      </c>
      <c r="C3918" s="220" t="s">
        <v>206</v>
      </c>
      <c r="D3918" s="221">
        <v>45.7</v>
      </c>
    </row>
    <row r="3919" spans="1:4" ht="50.1" customHeight="1" x14ac:dyDescent="0.2">
      <c r="A3919" s="226">
        <v>93119</v>
      </c>
      <c r="B3919" s="223" t="s">
        <v>4284</v>
      </c>
      <c r="C3919" s="220" t="s">
        <v>206</v>
      </c>
      <c r="D3919" s="221">
        <v>9.1999999999999993</v>
      </c>
    </row>
    <row r="3920" spans="1:4" ht="50.1" customHeight="1" x14ac:dyDescent="0.2">
      <c r="A3920" s="226">
        <v>93120</v>
      </c>
      <c r="B3920" s="223" t="s">
        <v>4285</v>
      </c>
      <c r="C3920" s="220" t="s">
        <v>206</v>
      </c>
      <c r="D3920" s="221">
        <v>13.89</v>
      </c>
    </row>
    <row r="3921" spans="1:4" ht="50.1" customHeight="1" x14ac:dyDescent="0.2">
      <c r="A3921" s="226">
        <v>93121</v>
      </c>
      <c r="B3921" s="223" t="s">
        <v>4286</v>
      </c>
      <c r="C3921" s="220" t="s">
        <v>206</v>
      </c>
      <c r="D3921" s="221">
        <v>15.12</v>
      </c>
    </row>
    <row r="3922" spans="1:4" ht="50.1" customHeight="1" x14ac:dyDescent="0.2">
      <c r="A3922" s="226">
        <v>93122</v>
      </c>
      <c r="B3922" s="223" t="s">
        <v>4287</v>
      </c>
      <c r="C3922" s="220" t="s">
        <v>206</v>
      </c>
      <c r="D3922" s="221">
        <v>13.34</v>
      </c>
    </row>
    <row r="3923" spans="1:4" ht="50.1" customHeight="1" x14ac:dyDescent="0.2">
      <c r="A3923" s="226">
        <v>93123</v>
      </c>
      <c r="B3923" s="223" t="s">
        <v>4288</v>
      </c>
      <c r="C3923" s="220" t="s">
        <v>206</v>
      </c>
      <c r="D3923" s="221">
        <v>28.67</v>
      </c>
    </row>
    <row r="3924" spans="1:4" ht="50.1" customHeight="1" x14ac:dyDescent="0.2">
      <c r="A3924" s="226">
        <v>93124</v>
      </c>
      <c r="B3924" s="223" t="s">
        <v>4289</v>
      </c>
      <c r="C3924" s="220" t="s">
        <v>206</v>
      </c>
      <c r="D3924" s="221">
        <v>44.73</v>
      </c>
    </row>
    <row r="3925" spans="1:4" ht="50.1" customHeight="1" x14ac:dyDescent="0.2">
      <c r="A3925" s="226">
        <v>93125</v>
      </c>
      <c r="B3925" s="223" t="s">
        <v>4290</v>
      </c>
      <c r="C3925" s="220" t="s">
        <v>206</v>
      </c>
      <c r="D3925" s="221">
        <v>64.87</v>
      </c>
    </row>
    <row r="3926" spans="1:4" ht="50.1" customHeight="1" x14ac:dyDescent="0.2">
      <c r="A3926" s="226">
        <v>93126</v>
      </c>
      <c r="B3926" s="223" t="s">
        <v>4291</v>
      </c>
      <c r="C3926" s="220" t="s">
        <v>206</v>
      </c>
      <c r="D3926" s="221">
        <v>142.56</v>
      </c>
    </row>
    <row r="3927" spans="1:4" ht="50.1" customHeight="1" x14ac:dyDescent="0.2">
      <c r="A3927" s="226">
        <v>93133</v>
      </c>
      <c r="B3927" s="223" t="s">
        <v>4292</v>
      </c>
      <c r="C3927" s="220" t="s">
        <v>206</v>
      </c>
      <c r="D3927" s="221">
        <v>11</v>
      </c>
    </row>
    <row r="3928" spans="1:4" ht="50.1" customHeight="1" x14ac:dyDescent="0.2">
      <c r="A3928" s="226">
        <v>94465</v>
      </c>
      <c r="B3928" s="223" t="s">
        <v>4293</v>
      </c>
      <c r="C3928" s="220" t="s">
        <v>206</v>
      </c>
      <c r="D3928" s="221">
        <v>28.13</v>
      </c>
    </row>
    <row r="3929" spans="1:4" ht="50.1" customHeight="1" x14ac:dyDescent="0.2">
      <c r="A3929" s="226">
        <v>94466</v>
      </c>
      <c r="B3929" s="223" t="s">
        <v>4294</v>
      </c>
      <c r="C3929" s="220" t="s">
        <v>206</v>
      </c>
      <c r="D3929" s="221">
        <v>28.14</v>
      </c>
    </row>
    <row r="3930" spans="1:4" ht="50.1" customHeight="1" x14ac:dyDescent="0.2">
      <c r="A3930" s="226">
        <v>94467</v>
      </c>
      <c r="B3930" s="223" t="s">
        <v>4295</v>
      </c>
      <c r="C3930" s="220" t="s">
        <v>206</v>
      </c>
      <c r="D3930" s="221">
        <v>42.6</v>
      </c>
    </row>
    <row r="3931" spans="1:4" ht="50.1" customHeight="1" x14ac:dyDescent="0.2">
      <c r="A3931" s="226">
        <v>94468</v>
      </c>
      <c r="B3931" s="223" t="s">
        <v>4296</v>
      </c>
      <c r="C3931" s="220" t="s">
        <v>206</v>
      </c>
      <c r="D3931" s="221">
        <v>37.46</v>
      </c>
    </row>
    <row r="3932" spans="1:4" ht="50.1" customHeight="1" x14ac:dyDescent="0.2">
      <c r="A3932" s="226">
        <v>94469</v>
      </c>
      <c r="B3932" s="223" t="s">
        <v>4297</v>
      </c>
      <c r="C3932" s="220" t="s">
        <v>206</v>
      </c>
      <c r="D3932" s="221">
        <v>61.56</v>
      </c>
    </row>
    <row r="3933" spans="1:4" ht="50.1" customHeight="1" x14ac:dyDescent="0.2">
      <c r="A3933" s="226">
        <v>94470</v>
      </c>
      <c r="B3933" s="223" t="s">
        <v>4298</v>
      </c>
      <c r="C3933" s="220" t="s">
        <v>206</v>
      </c>
      <c r="D3933" s="221">
        <v>56.99</v>
      </c>
    </row>
    <row r="3934" spans="1:4" ht="50.1" customHeight="1" x14ac:dyDescent="0.2">
      <c r="A3934" s="226">
        <v>94471</v>
      </c>
      <c r="B3934" s="223" t="s">
        <v>4299</v>
      </c>
      <c r="C3934" s="220" t="s">
        <v>206</v>
      </c>
      <c r="D3934" s="221">
        <v>40.68</v>
      </c>
    </row>
    <row r="3935" spans="1:4" ht="50.1" customHeight="1" x14ac:dyDescent="0.2">
      <c r="A3935" s="226">
        <v>94472</v>
      </c>
      <c r="B3935" s="223" t="s">
        <v>4300</v>
      </c>
      <c r="C3935" s="220" t="s">
        <v>206</v>
      </c>
      <c r="D3935" s="221">
        <v>41.82</v>
      </c>
    </row>
    <row r="3936" spans="1:4" ht="50.1" customHeight="1" x14ac:dyDescent="0.2">
      <c r="A3936" s="226">
        <v>94473</v>
      </c>
      <c r="B3936" s="223" t="s">
        <v>4301</v>
      </c>
      <c r="C3936" s="220" t="s">
        <v>206</v>
      </c>
      <c r="D3936" s="221">
        <v>61.12</v>
      </c>
    </row>
    <row r="3937" spans="1:4" ht="50.1" customHeight="1" x14ac:dyDescent="0.2">
      <c r="A3937" s="226">
        <v>94474</v>
      </c>
      <c r="B3937" s="223" t="s">
        <v>4302</v>
      </c>
      <c r="C3937" s="220" t="s">
        <v>206</v>
      </c>
      <c r="D3937" s="221">
        <v>66.150000000000006</v>
      </c>
    </row>
    <row r="3938" spans="1:4" ht="50.1" customHeight="1" x14ac:dyDescent="0.2">
      <c r="A3938" s="226">
        <v>94475</v>
      </c>
      <c r="B3938" s="223" t="s">
        <v>4303</v>
      </c>
      <c r="C3938" s="220" t="s">
        <v>206</v>
      </c>
      <c r="D3938" s="221">
        <v>83.71</v>
      </c>
    </row>
    <row r="3939" spans="1:4" ht="50.1" customHeight="1" x14ac:dyDescent="0.2">
      <c r="A3939" s="226">
        <v>94476</v>
      </c>
      <c r="B3939" s="223" t="s">
        <v>4304</v>
      </c>
      <c r="C3939" s="220" t="s">
        <v>206</v>
      </c>
      <c r="D3939" s="221">
        <v>93.4</v>
      </c>
    </row>
    <row r="3940" spans="1:4" ht="50.1" customHeight="1" x14ac:dyDescent="0.2">
      <c r="A3940" s="226">
        <v>94477</v>
      </c>
      <c r="B3940" s="223" t="s">
        <v>4305</v>
      </c>
      <c r="C3940" s="220" t="s">
        <v>206</v>
      </c>
      <c r="D3940" s="221">
        <v>54.15</v>
      </c>
    </row>
    <row r="3941" spans="1:4" ht="50.1" customHeight="1" x14ac:dyDescent="0.2">
      <c r="A3941" s="226">
        <v>94478</v>
      </c>
      <c r="B3941" s="223" t="s">
        <v>4306</v>
      </c>
      <c r="C3941" s="220" t="s">
        <v>206</v>
      </c>
      <c r="D3941" s="221">
        <v>83.94</v>
      </c>
    </row>
    <row r="3942" spans="1:4" ht="50.1" customHeight="1" x14ac:dyDescent="0.2">
      <c r="A3942" s="226">
        <v>94479</v>
      </c>
      <c r="B3942" s="223" t="s">
        <v>4307</v>
      </c>
      <c r="C3942" s="220" t="s">
        <v>206</v>
      </c>
      <c r="D3942" s="221">
        <v>110.59</v>
      </c>
    </row>
    <row r="3943" spans="1:4" ht="50.1" customHeight="1" x14ac:dyDescent="0.2">
      <c r="A3943" s="226">
        <v>94606</v>
      </c>
      <c r="B3943" s="223" t="s">
        <v>4308</v>
      </c>
      <c r="C3943" s="220" t="s">
        <v>206</v>
      </c>
      <c r="D3943" s="221">
        <v>41.22</v>
      </c>
    </row>
    <row r="3944" spans="1:4" ht="50.1" customHeight="1" x14ac:dyDescent="0.2">
      <c r="A3944" s="226">
        <v>94608</v>
      </c>
      <c r="B3944" s="223" t="s">
        <v>4309</v>
      </c>
      <c r="C3944" s="220" t="s">
        <v>206</v>
      </c>
      <c r="D3944" s="221">
        <v>96.86</v>
      </c>
    </row>
    <row r="3945" spans="1:4" ht="50.1" customHeight="1" x14ac:dyDescent="0.2">
      <c r="A3945" s="226">
        <v>94610</v>
      </c>
      <c r="B3945" s="223" t="s">
        <v>4310</v>
      </c>
      <c r="C3945" s="220" t="s">
        <v>206</v>
      </c>
      <c r="D3945" s="221">
        <v>142.66999999999999</v>
      </c>
    </row>
    <row r="3946" spans="1:4" ht="50.1" customHeight="1" x14ac:dyDescent="0.2">
      <c r="A3946" s="226">
        <v>94612</v>
      </c>
      <c r="B3946" s="223" t="s">
        <v>4311</v>
      </c>
      <c r="C3946" s="220" t="s">
        <v>206</v>
      </c>
      <c r="D3946" s="221">
        <v>198.84</v>
      </c>
    </row>
    <row r="3947" spans="1:4" ht="50.1" customHeight="1" x14ac:dyDescent="0.2">
      <c r="A3947" s="226">
        <v>94614</v>
      </c>
      <c r="B3947" s="223" t="s">
        <v>4312</v>
      </c>
      <c r="C3947" s="220" t="s">
        <v>206</v>
      </c>
      <c r="D3947" s="221">
        <v>69.16</v>
      </c>
    </row>
    <row r="3948" spans="1:4" ht="50.1" customHeight="1" x14ac:dyDescent="0.2">
      <c r="A3948" s="226">
        <v>94615</v>
      </c>
      <c r="B3948" s="223" t="s">
        <v>4313</v>
      </c>
      <c r="C3948" s="220" t="s">
        <v>206</v>
      </c>
      <c r="D3948" s="221">
        <v>77.89</v>
      </c>
    </row>
    <row r="3949" spans="1:4" ht="50.1" customHeight="1" x14ac:dyDescent="0.2">
      <c r="A3949" s="226">
        <v>94616</v>
      </c>
      <c r="B3949" s="223" t="s">
        <v>4314</v>
      </c>
      <c r="C3949" s="220" t="s">
        <v>206</v>
      </c>
      <c r="D3949" s="221">
        <v>183.94</v>
      </c>
    </row>
    <row r="3950" spans="1:4" ht="50.1" customHeight="1" x14ac:dyDescent="0.2">
      <c r="A3950" s="226">
        <v>94617</v>
      </c>
      <c r="B3950" s="223" t="s">
        <v>4315</v>
      </c>
      <c r="C3950" s="220" t="s">
        <v>206</v>
      </c>
      <c r="D3950" s="221">
        <v>153.58000000000001</v>
      </c>
    </row>
    <row r="3951" spans="1:4" ht="50.1" customHeight="1" x14ac:dyDescent="0.2">
      <c r="A3951" s="226">
        <v>94618</v>
      </c>
      <c r="B3951" s="223" t="s">
        <v>4316</v>
      </c>
      <c r="C3951" s="220" t="s">
        <v>206</v>
      </c>
      <c r="D3951" s="221">
        <v>181.14</v>
      </c>
    </row>
    <row r="3952" spans="1:4" ht="50.1" customHeight="1" x14ac:dyDescent="0.2">
      <c r="A3952" s="226">
        <v>94620</v>
      </c>
      <c r="B3952" s="223" t="s">
        <v>4317</v>
      </c>
      <c r="C3952" s="220" t="s">
        <v>206</v>
      </c>
      <c r="D3952" s="221">
        <v>408.28</v>
      </c>
    </row>
    <row r="3953" spans="1:4" ht="50.1" customHeight="1" x14ac:dyDescent="0.2">
      <c r="A3953" s="226">
        <v>94622</v>
      </c>
      <c r="B3953" s="223" t="s">
        <v>4318</v>
      </c>
      <c r="C3953" s="220" t="s">
        <v>206</v>
      </c>
      <c r="D3953" s="221">
        <v>100.6</v>
      </c>
    </row>
    <row r="3954" spans="1:4" ht="50.1" customHeight="1" x14ac:dyDescent="0.2">
      <c r="A3954" s="226">
        <v>94623</v>
      </c>
      <c r="B3954" s="223" t="s">
        <v>4319</v>
      </c>
      <c r="C3954" s="220" t="s">
        <v>206</v>
      </c>
      <c r="D3954" s="221">
        <v>228.27</v>
      </c>
    </row>
    <row r="3955" spans="1:4" ht="50.1" customHeight="1" x14ac:dyDescent="0.2">
      <c r="A3955" s="226">
        <v>94624</v>
      </c>
      <c r="B3955" s="223" t="s">
        <v>4320</v>
      </c>
      <c r="C3955" s="220" t="s">
        <v>206</v>
      </c>
      <c r="D3955" s="221">
        <v>344.72</v>
      </c>
    </row>
    <row r="3956" spans="1:4" ht="50.1" customHeight="1" x14ac:dyDescent="0.2">
      <c r="A3956" s="226">
        <v>94625</v>
      </c>
      <c r="B3956" s="223" t="s">
        <v>4321</v>
      </c>
      <c r="C3956" s="220" t="s">
        <v>206</v>
      </c>
      <c r="D3956" s="221">
        <v>710.06</v>
      </c>
    </row>
    <row r="3957" spans="1:4" ht="50.1" customHeight="1" x14ac:dyDescent="0.2">
      <c r="A3957" s="226">
        <v>94656</v>
      </c>
      <c r="B3957" s="223" t="s">
        <v>4322</v>
      </c>
      <c r="C3957" s="220" t="s">
        <v>206</v>
      </c>
      <c r="D3957" s="221">
        <v>3.84</v>
      </c>
    </row>
    <row r="3958" spans="1:4" ht="50.1" customHeight="1" x14ac:dyDescent="0.2">
      <c r="A3958" s="226">
        <v>94657</v>
      </c>
      <c r="B3958" s="223" t="s">
        <v>4323</v>
      </c>
      <c r="C3958" s="220" t="s">
        <v>206</v>
      </c>
      <c r="D3958" s="221">
        <v>3.65</v>
      </c>
    </row>
    <row r="3959" spans="1:4" ht="50.1" customHeight="1" x14ac:dyDescent="0.2">
      <c r="A3959" s="226">
        <v>94658</v>
      </c>
      <c r="B3959" s="223" t="s">
        <v>4324</v>
      </c>
      <c r="C3959" s="220" t="s">
        <v>206</v>
      </c>
      <c r="D3959" s="221">
        <v>4.5199999999999996</v>
      </c>
    </row>
    <row r="3960" spans="1:4" ht="50.1" customHeight="1" x14ac:dyDescent="0.2">
      <c r="A3960" s="226">
        <v>94659</v>
      </c>
      <c r="B3960" s="223" t="s">
        <v>4325</v>
      </c>
      <c r="C3960" s="220" t="s">
        <v>206</v>
      </c>
      <c r="D3960" s="221">
        <v>4.2300000000000004</v>
      </c>
    </row>
    <row r="3961" spans="1:4" ht="50.1" customHeight="1" x14ac:dyDescent="0.2">
      <c r="A3961" s="226">
        <v>94660</v>
      </c>
      <c r="B3961" s="223" t="s">
        <v>4326</v>
      </c>
      <c r="C3961" s="220" t="s">
        <v>206</v>
      </c>
      <c r="D3961" s="221">
        <v>7.25</v>
      </c>
    </row>
    <row r="3962" spans="1:4" ht="50.1" customHeight="1" x14ac:dyDescent="0.2">
      <c r="A3962" s="226">
        <v>94661</v>
      </c>
      <c r="B3962" s="223" t="s">
        <v>4327</v>
      </c>
      <c r="C3962" s="220" t="s">
        <v>206</v>
      </c>
      <c r="D3962" s="221">
        <v>7.19</v>
      </c>
    </row>
    <row r="3963" spans="1:4" ht="50.1" customHeight="1" x14ac:dyDescent="0.2">
      <c r="A3963" s="226">
        <v>94662</v>
      </c>
      <c r="B3963" s="223" t="s">
        <v>4328</v>
      </c>
      <c r="C3963" s="220" t="s">
        <v>206</v>
      </c>
      <c r="D3963" s="221">
        <v>7.83</v>
      </c>
    </row>
    <row r="3964" spans="1:4" ht="50.1" customHeight="1" x14ac:dyDescent="0.2">
      <c r="A3964" s="226">
        <v>94663</v>
      </c>
      <c r="B3964" s="223" t="s">
        <v>4329</v>
      </c>
      <c r="C3964" s="220" t="s">
        <v>206</v>
      </c>
      <c r="D3964" s="221">
        <v>7.61</v>
      </c>
    </row>
    <row r="3965" spans="1:4" ht="50.1" customHeight="1" x14ac:dyDescent="0.2">
      <c r="A3965" s="226">
        <v>94664</v>
      </c>
      <c r="B3965" s="223" t="s">
        <v>4330</v>
      </c>
      <c r="C3965" s="220" t="s">
        <v>206</v>
      </c>
      <c r="D3965" s="221">
        <v>16.329999999999998</v>
      </c>
    </row>
    <row r="3966" spans="1:4" ht="50.1" customHeight="1" x14ac:dyDescent="0.2">
      <c r="A3966" s="226">
        <v>94665</v>
      </c>
      <c r="B3966" s="223" t="s">
        <v>4331</v>
      </c>
      <c r="C3966" s="220" t="s">
        <v>206</v>
      </c>
      <c r="D3966" s="221">
        <v>16.3</v>
      </c>
    </row>
    <row r="3967" spans="1:4" ht="50.1" customHeight="1" x14ac:dyDescent="0.2">
      <c r="A3967" s="226">
        <v>94666</v>
      </c>
      <c r="B3967" s="223" t="s">
        <v>4332</v>
      </c>
      <c r="C3967" s="220" t="s">
        <v>206</v>
      </c>
      <c r="D3967" s="221">
        <v>22</v>
      </c>
    </row>
    <row r="3968" spans="1:4" ht="50.1" customHeight="1" x14ac:dyDescent="0.2">
      <c r="A3968" s="226">
        <v>94667</v>
      </c>
      <c r="B3968" s="223" t="s">
        <v>4333</v>
      </c>
      <c r="C3968" s="220" t="s">
        <v>206</v>
      </c>
      <c r="D3968" s="221">
        <v>20.170000000000002</v>
      </c>
    </row>
    <row r="3969" spans="1:4" ht="50.1" customHeight="1" x14ac:dyDescent="0.2">
      <c r="A3969" s="226">
        <v>94668</v>
      </c>
      <c r="B3969" s="223" t="s">
        <v>4334</v>
      </c>
      <c r="C3969" s="220" t="s">
        <v>206</v>
      </c>
      <c r="D3969" s="221">
        <v>35.590000000000003</v>
      </c>
    </row>
    <row r="3970" spans="1:4" ht="50.1" customHeight="1" x14ac:dyDescent="0.2">
      <c r="A3970" s="226">
        <v>94669</v>
      </c>
      <c r="B3970" s="223" t="s">
        <v>4335</v>
      </c>
      <c r="C3970" s="220" t="s">
        <v>206</v>
      </c>
      <c r="D3970" s="221">
        <v>41.88</v>
      </c>
    </row>
    <row r="3971" spans="1:4" ht="50.1" customHeight="1" x14ac:dyDescent="0.2">
      <c r="A3971" s="226">
        <v>94670</v>
      </c>
      <c r="B3971" s="223" t="s">
        <v>4336</v>
      </c>
      <c r="C3971" s="220" t="s">
        <v>206</v>
      </c>
      <c r="D3971" s="221">
        <v>47.98</v>
      </c>
    </row>
    <row r="3972" spans="1:4" ht="50.1" customHeight="1" x14ac:dyDescent="0.2">
      <c r="A3972" s="226">
        <v>94671</v>
      </c>
      <c r="B3972" s="223" t="s">
        <v>4337</v>
      </c>
      <c r="C3972" s="220" t="s">
        <v>206</v>
      </c>
      <c r="D3972" s="221">
        <v>60.53</v>
      </c>
    </row>
    <row r="3973" spans="1:4" ht="50.1" customHeight="1" x14ac:dyDescent="0.2">
      <c r="A3973" s="226">
        <v>94672</v>
      </c>
      <c r="B3973" s="223" t="s">
        <v>4338</v>
      </c>
      <c r="C3973" s="220" t="s">
        <v>206</v>
      </c>
      <c r="D3973" s="221">
        <v>6.33</v>
      </c>
    </row>
    <row r="3974" spans="1:4" ht="50.1" customHeight="1" x14ac:dyDescent="0.2">
      <c r="A3974" s="226">
        <v>94673</v>
      </c>
      <c r="B3974" s="223" t="s">
        <v>4339</v>
      </c>
      <c r="C3974" s="220" t="s">
        <v>206</v>
      </c>
      <c r="D3974" s="221">
        <v>6.51</v>
      </c>
    </row>
    <row r="3975" spans="1:4" ht="50.1" customHeight="1" x14ac:dyDescent="0.2">
      <c r="A3975" s="226">
        <v>94674</v>
      </c>
      <c r="B3975" s="223" t="s">
        <v>4340</v>
      </c>
      <c r="C3975" s="220" t="s">
        <v>206</v>
      </c>
      <c r="D3975" s="221">
        <v>5.67</v>
      </c>
    </row>
    <row r="3976" spans="1:4" ht="50.1" customHeight="1" x14ac:dyDescent="0.2">
      <c r="A3976" s="226">
        <v>94675</v>
      </c>
      <c r="B3976" s="223" t="s">
        <v>4341</v>
      </c>
      <c r="C3976" s="220" t="s">
        <v>206</v>
      </c>
      <c r="D3976" s="221">
        <v>8.75</v>
      </c>
    </row>
    <row r="3977" spans="1:4" ht="50.1" customHeight="1" x14ac:dyDescent="0.2">
      <c r="A3977" s="226">
        <v>94676</v>
      </c>
      <c r="B3977" s="223" t="s">
        <v>4342</v>
      </c>
      <c r="C3977" s="220" t="s">
        <v>206</v>
      </c>
      <c r="D3977" s="221">
        <v>9.74</v>
      </c>
    </row>
    <row r="3978" spans="1:4" ht="50.1" customHeight="1" x14ac:dyDescent="0.2">
      <c r="A3978" s="226">
        <v>94677</v>
      </c>
      <c r="B3978" s="223" t="s">
        <v>4343</v>
      </c>
      <c r="C3978" s="220" t="s">
        <v>206</v>
      </c>
      <c r="D3978" s="221">
        <v>14.47</v>
      </c>
    </row>
    <row r="3979" spans="1:4" ht="50.1" customHeight="1" x14ac:dyDescent="0.2">
      <c r="A3979" s="226">
        <v>94678</v>
      </c>
      <c r="B3979" s="223" t="s">
        <v>4344</v>
      </c>
      <c r="C3979" s="220" t="s">
        <v>206</v>
      </c>
      <c r="D3979" s="221">
        <v>10.11</v>
      </c>
    </row>
    <row r="3980" spans="1:4" ht="50.1" customHeight="1" x14ac:dyDescent="0.2">
      <c r="A3980" s="226">
        <v>94679</v>
      </c>
      <c r="B3980" s="223" t="s">
        <v>4345</v>
      </c>
      <c r="C3980" s="220" t="s">
        <v>206</v>
      </c>
      <c r="D3980" s="221">
        <v>15.3</v>
      </c>
    </row>
    <row r="3981" spans="1:4" ht="50.1" customHeight="1" x14ac:dyDescent="0.2">
      <c r="A3981" s="226">
        <v>94680</v>
      </c>
      <c r="B3981" s="223" t="s">
        <v>4346</v>
      </c>
      <c r="C3981" s="220" t="s">
        <v>206</v>
      </c>
      <c r="D3981" s="221">
        <v>27.94</v>
      </c>
    </row>
    <row r="3982" spans="1:4" ht="50.1" customHeight="1" x14ac:dyDescent="0.2">
      <c r="A3982" s="226">
        <v>94681</v>
      </c>
      <c r="B3982" s="223" t="s">
        <v>4347</v>
      </c>
      <c r="C3982" s="220" t="s">
        <v>206</v>
      </c>
      <c r="D3982" s="221">
        <v>31.67</v>
      </c>
    </row>
    <row r="3983" spans="1:4" ht="50.1" customHeight="1" x14ac:dyDescent="0.2">
      <c r="A3983" s="226">
        <v>94682</v>
      </c>
      <c r="B3983" s="223" t="s">
        <v>4348</v>
      </c>
      <c r="C3983" s="220" t="s">
        <v>206</v>
      </c>
      <c r="D3983" s="221">
        <v>64.12</v>
      </c>
    </row>
    <row r="3984" spans="1:4" ht="50.1" customHeight="1" x14ac:dyDescent="0.2">
      <c r="A3984" s="226">
        <v>94683</v>
      </c>
      <c r="B3984" s="223" t="s">
        <v>4349</v>
      </c>
      <c r="C3984" s="220" t="s">
        <v>206</v>
      </c>
      <c r="D3984" s="221">
        <v>46.51</v>
      </c>
    </row>
    <row r="3985" spans="1:4" ht="50.1" customHeight="1" x14ac:dyDescent="0.2">
      <c r="A3985" s="226">
        <v>94684</v>
      </c>
      <c r="B3985" s="223" t="s">
        <v>4350</v>
      </c>
      <c r="C3985" s="220" t="s">
        <v>206</v>
      </c>
      <c r="D3985" s="221">
        <v>79.75</v>
      </c>
    </row>
    <row r="3986" spans="1:4" ht="50.1" customHeight="1" x14ac:dyDescent="0.2">
      <c r="A3986" s="226">
        <v>94685</v>
      </c>
      <c r="B3986" s="223" t="s">
        <v>4351</v>
      </c>
      <c r="C3986" s="220" t="s">
        <v>206</v>
      </c>
      <c r="D3986" s="221">
        <v>62.47</v>
      </c>
    </row>
    <row r="3987" spans="1:4" ht="50.1" customHeight="1" x14ac:dyDescent="0.2">
      <c r="A3987" s="226">
        <v>94686</v>
      </c>
      <c r="B3987" s="223" t="s">
        <v>4352</v>
      </c>
      <c r="C3987" s="220" t="s">
        <v>206</v>
      </c>
      <c r="D3987" s="221">
        <v>158.82</v>
      </c>
    </row>
    <row r="3988" spans="1:4" ht="50.1" customHeight="1" x14ac:dyDescent="0.2">
      <c r="A3988" s="226">
        <v>94687</v>
      </c>
      <c r="B3988" s="223" t="s">
        <v>4353</v>
      </c>
      <c r="C3988" s="220" t="s">
        <v>206</v>
      </c>
      <c r="D3988" s="221">
        <v>109.38</v>
      </c>
    </row>
    <row r="3989" spans="1:4" ht="50.1" customHeight="1" x14ac:dyDescent="0.2">
      <c r="A3989" s="226">
        <v>94688</v>
      </c>
      <c r="B3989" s="223" t="s">
        <v>4354</v>
      </c>
      <c r="C3989" s="220" t="s">
        <v>206</v>
      </c>
      <c r="D3989" s="221">
        <v>6.72</v>
      </c>
    </row>
    <row r="3990" spans="1:4" ht="50.1" customHeight="1" x14ac:dyDescent="0.2">
      <c r="A3990" s="226">
        <v>94689</v>
      </c>
      <c r="B3990" s="223" t="s">
        <v>4355</v>
      </c>
      <c r="C3990" s="220" t="s">
        <v>206</v>
      </c>
      <c r="D3990" s="221">
        <v>8.32</v>
      </c>
    </row>
    <row r="3991" spans="1:4" ht="50.1" customHeight="1" x14ac:dyDescent="0.2">
      <c r="A3991" s="226">
        <v>94690</v>
      </c>
      <c r="B3991" s="223" t="s">
        <v>4356</v>
      </c>
      <c r="C3991" s="220" t="s">
        <v>206</v>
      </c>
      <c r="D3991" s="221">
        <v>8.01</v>
      </c>
    </row>
    <row r="3992" spans="1:4" ht="50.1" customHeight="1" x14ac:dyDescent="0.2">
      <c r="A3992" s="226">
        <v>94691</v>
      </c>
      <c r="B3992" s="223" t="s">
        <v>4357</v>
      </c>
      <c r="C3992" s="220" t="s">
        <v>206</v>
      </c>
      <c r="D3992" s="221">
        <v>9.86</v>
      </c>
    </row>
    <row r="3993" spans="1:4" ht="50.1" customHeight="1" x14ac:dyDescent="0.2">
      <c r="A3993" s="226">
        <v>94692</v>
      </c>
      <c r="B3993" s="223" t="s">
        <v>4358</v>
      </c>
      <c r="C3993" s="220" t="s">
        <v>206</v>
      </c>
      <c r="D3993" s="221">
        <v>14.4</v>
      </c>
    </row>
    <row r="3994" spans="1:4" ht="50.1" customHeight="1" x14ac:dyDescent="0.2">
      <c r="A3994" s="226">
        <v>94693</v>
      </c>
      <c r="B3994" s="223" t="s">
        <v>4359</v>
      </c>
      <c r="C3994" s="220" t="s">
        <v>206</v>
      </c>
      <c r="D3994" s="221">
        <v>14.31</v>
      </c>
    </row>
    <row r="3995" spans="1:4" ht="50.1" customHeight="1" x14ac:dyDescent="0.2">
      <c r="A3995" s="226">
        <v>94694</v>
      </c>
      <c r="B3995" s="223" t="s">
        <v>4360</v>
      </c>
      <c r="C3995" s="220" t="s">
        <v>206</v>
      </c>
      <c r="D3995" s="221">
        <v>15.14</v>
      </c>
    </row>
    <row r="3996" spans="1:4" ht="50.1" customHeight="1" x14ac:dyDescent="0.2">
      <c r="A3996" s="226">
        <v>94695</v>
      </c>
      <c r="B3996" s="223" t="s">
        <v>4361</v>
      </c>
      <c r="C3996" s="220" t="s">
        <v>206</v>
      </c>
      <c r="D3996" s="221">
        <v>18.329999999999998</v>
      </c>
    </row>
    <row r="3997" spans="1:4" ht="50.1" customHeight="1" x14ac:dyDescent="0.2">
      <c r="A3997" s="226">
        <v>94696</v>
      </c>
      <c r="B3997" s="223" t="s">
        <v>4362</v>
      </c>
      <c r="C3997" s="220" t="s">
        <v>206</v>
      </c>
      <c r="D3997" s="221">
        <v>33.65</v>
      </c>
    </row>
    <row r="3998" spans="1:4" ht="50.1" customHeight="1" x14ac:dyDescent="0.2">
      <c r="A3998" s="226">
        <v>94697</v>
      </c>
      <c r="B3998" s="223" t="s">
        <v>4363</v>
      </c>
      <c r="C3998" s="220" t="s">
        <v>206</v>
      </c>
      <c r="D3998" s="221">
        <v>50.24</v>
      </c>
    </row>
    <row r="3999" spans="1:4" ht="50.1" customHeight="1" x14ac:dyDescent="0.2">
      <c r="A3999" s="226">
        <v>94698</v>
      </c>
      <c r="B3999" s="223" t="s">
        <v>4364</v>
      </c>
      <c r="C3999" s="220" t="s">
        <v>206</v>
      </c>
      <c r="D3999" s="221">
        <v>43.87</v>
      </c>
    </row>
    <row r="4000" spans="1:4" ht="50.1" customHeight="1" x14ac:dyDescent="0.2">
      <c r="A4000" s="226">
        <v>94699</v>
      </c>
      <c r="B4000" s="223" t="s">
        <v>4365</v>
      </c>
      <c r="C4000" s="220" t="s">
        <v>206</v>
      </c>
      <c r="D4000" s="221">
        <v>82.21</v>
      </c>
    </row>
    <row r="4001" spans="1:4" ht="50.1" customHeight="1" x14ac:dyDescent="0.2">
      <c r="A4001" s="226">
        <v>94700</v>
      </c>
      <c r="B4001" s="223" t="s">
        <v>4366</v>
      </c>
      <c r="C4001" s="220" t="s">
        <v>206</v>
      </c>
      <c r="D4001" s="221">
        <v>72.75</v>
      </c>
    </row>
    <row r="4002" spans="1:4" ht="50.1" customHeight="1" x14ac:dyDescent="0.2">
      <c r="A4002" s="226">
        <v>94701</v>
      </c>
      <c r="B4002" s="223" t="s">
        <v>4367</v>
      </c>
      <c r="C4002" s="220" t="s">
        <v>206</v>
      </c>
      <c r="D4002" s="221">
        <v>129.54</v>
      </c>
    </row>
    <row r="4003" spans="1:4" ht="50.1" customHeight="1" x14ac:dyDescent="0.2">
      <c r="A4003" s="226">
        <v>94702</v>
      </c>
      <c r="B4003" s="223" t="s">
        <v>4368</v>
      </c>
      <c r="C4003" s="220" t="s">
        <v>206</v>
      </c>
      <c r="D4003" s="221">
        <v>102.94</v>
      </c>
    </row>
    <row r="4004" spans="1:4" ht="50.1" customHeight="1" x14ac:dyDescent="0.2">
      <c r="A4004" s="226">
        <v>94703</v>
      </c>
      <c r="B4004" s="223" t="s">
        <v>4369</v>
      </c>
      <c r="C4004" s="220" t="s">
        <v>206</v>
      </c>
      <c r="D4004" s="221">
        <v>15.99</v>
      </c>
    </row>
    <row r="4005" spans="1:4" ht="50.1" customHeight="1" x14ac:dyDescent="0.2">
      <c r="A4005" s="226">
        <v>94704</v>
      </c>
      <c r="B4005" s="223" t="s">
        <v>4370</v>
      </c>
      <c r="C4005" s="220" t="s">
        <v>206</v>
      </c>
      <c r="D4005" s="221">
        <v>18.87</v>
      </c>
    </row>
    <row r="4006" spans="1:4" ht="50.1" customHeight="1" x14ac:dyDescent="0.2">
      <c r="A4006" s="226">
        <v>94705</v>
      </c>
      <c r="B4006" s="223" t="s">
        <v>4371</v>
      </c>
      <c r="C4006" s="220" t="s">
        <v>206</v>
      </c>
      <c r="D4006" s="221">
        <v>27.56</v>
      </c>
    </row>
    <row r="4007" spans="1:4" ht="50.1" customHeight="1" x14ac:dyDescent="0.2">
      <c r="A4007" s="226">
        <v>94706</v>
      </c>
      <c r="B4007" s="223" t="s">
        <v>4372</v>
      </c>
      <c r="C4007" s="220" t="s">
        <v>206</v>
      </c>
      <c r="D4007" s="221">
        <v>35.380000000000003</v>
      </c>
    </row>
    <row r="4008" spans="1:4" ht="50.1" customHeight="1" x14ac:dyDescent="0.2">
      <c r="A4008" s="226">
        <v>94707</v>
      </c>
      <c r="B4008" s="223" t="s">
        <v>4373</v>
      </c>
      <c r="C4008" s="220" t="s">
        <v>206</v>
      </c>
      <c r="D4008" s="221">
        <v>41.02</v>
      </c>
    </row>
    <row r="4009" spans="1:4" ht="50.1" customHeight="1" x14ac:dyDescent="0.2">
      <c r="A4009" s="226">
        <v>94708</v>
      </c>
      <c r="B4009" s="223" t="s">
        <v>4374</v>
      </c>
      <c r="C4009" s="220" t="s">
        <v>206</v>
      </c>
      <c r="D4009" s="221">
        <v>17.14</v>
      </c>
    </row>
    <row r="4010" spans="1:4" ht="50.1" customHeight="1" x14ac:dyDescent="0.2">
      <c r="A4010" s="226">
        <v>94709</v>
      </c>
      <c r="B4010" s="223" t="s">
        <v>4375</v>
      </c>
      <c r="C4010" s="220" t="s">
        <v>206</v>
      </c>
      <c r="D4010" s="221">
        <v>20.350000000000001</v>
      </c>
    </row>
    <row r="4011" spans="1:4" ht="50.1" customHeight="1" x14ac:dyDescent="0.2">
      <c r="A4011" s="226">
        <v>94710</v>
      </c>
      <c r="B4011" s="223" t="s">
        <v>4376</v>
      </c>
      <c r="C4011" s="220" t="s">
        <v>206</v>
      </c>
      <c r="D4011" s="221">
        <v>26.42</v>
      </c>
    </row>
    <row r="4012" spans="1:4" ht="50.1" customHeight="1" x14ac:dyDescent="0.2">
      <c r="A4012" s="226">
        <v>94711</v>
      </c>
      <c r="B4012" s="223" t="s">
        <v>4377</v>
      </c>
      <c r="C4012" s="220" t="s">
        <v>206</v>
      </c>
      <c r="D4012" s="221">
        <v>34.46</v>
      </c>
    </row>
    <row r="4013" spans="1:4" ht="50.1" customHeight="1" x14ac:dyDescent="0.2">
      <c r="A4013" s="226">
        <v>94712</v>
      </c>
      <c r="B4013" s="223" t="s">
        <v>4378</v>
      </c>
      <c r="C4013" s="220" t="s">
        <v>206</v>
      </c>
      <c r="D4013" s="221">
        <v>44.81</v>
      </c>
    </row>
    <row r="4014" spans="1:4" ht="50.1" customHeight="1" x14ac:dyDescent="0.2">
      <c r="A4014" s="226">
        <v>94713</v>
      </c>
      <c r="B4014" s="223" t="s">
        <v>4379</v>
      </c>
      <c r="C4014" s="220" t="s">
        <v>206</v>
      </c>
      <c r="D4014" s="221">
        <v>136.69</v>
      </c>
    </row>
    <row r="4015" spans="1:4" ht="50.1" customHeight="1" x14ac:dyDescent="0.2">
      <c r="A4015" s="226">
        <v>94714</v>
      </c>
      <c r="B4015" s="223" t="s">
        <v>4380</v>
      </c>
      <c r="C4015" s="220" t="s">
        <v>206</v>
      </c>
      <c r="D4015" s="221">
        <v>179.61</v>
      </c>
    </row>
    <row r="4016" spans="1:4" ht="50.1" customHeight="1" x14ac:dyDescent="0.2">
      <c r="A4016" s="226">
        <v>94715</v>
      </c>
      <c r="B4016" s="223" t="s">
        <v>4381</v>
      </c>
      <c r="C4016" s="220" t="s">
        <v>206</v>
      </c>
      <c r="D4016" s="221">
        <v>251.42</v>
      </c>
    </row>
    <row r="4017" spans="1:4" ht="50.1" customHeight="1" x14ac:dyDescent="0.2">
      <c r="A4017" s="226">
        <v>94724</v>
      </c>
      <c r="B4017" s="223" t="s">
        <v>4382</v>
      </c>
      <c r="C4017" s="220" t="s">
        <v>206</v>
      </c>
      <c r="D4017" s="221">
        <v>17.05</v>
      </c>
    </row>
    <row r="4018" spans="1:4" ht="50.1" customHeight="1" x14ac:dyDescent="0.2">
      <c r="A4018" s="226">
        <v>94725</v>
      </c>
      <c r="B4018" s="223" t="s">
        <v>4383</v>
      </c>
      <c r="C4018" s="220" t="s">
        <v>206</v>
      </c>
      <c r="D4018" s="221">
        <v>4.1399999999999997</v>
      </c>
    </row>
    <row r="4019" spans="1:4" ht="50.1" customHeight="1" x14ac:dyDescent="0.2">
      <c r="A4019" s="226">
        <v>94726</v>
      </c>
      <c r="B4019" s="223" t="s">
        <v>4384</v>
      </c>
      <c r="C4019" s="220" t="s">
        <v>206</v>
      </c>
      <c r="D4019" s="221">
        <v>26.28</v>
      </c>
    </row>
    <row r="4020" spans="1:4" ht="50.1" customHeight="1" x14ac:dyDescent="0.2">
      <c r="A4020" s="226">
        <v>94727</v>
      </c>
      <c r="B4020" s="223" t="s">
        <v>4385</v>
      </c>
      <c r="C4020" s="220" t="s">
        <v>206</v>
      </c>
      <c r="D4020" s="221">
        <v>5.86</v>
      </c>
    </row>
    <row r="4021" spans="1:4" ht="50.1" customHeight="1" x14ac:dyDescent="0.2">
      <c r="A4021" s="226">
        <v>94728</v>
      </c>
      <c r="B4021" s="223" t="s">
        <v>4386</v>
      </c>
      <c r="C4021" s="220" t="s">
        <v>206</v>
      </c>
      <c r="D4021" s="221">
        <v>99.22</v>
      </c>
    </row>
    <row r="4022" spans="1:4" ht="50.1" customHeight="1" x14ac:dyDescent="0.2">
      <c r="A4022" s="226">
        <v>94729</v>
      </c>
      <c r="B4022" s="223" t="s">
        <v>4387</v>
      </c>
      <c r="C4022" s="220" t="s">
        <v>206</v>
      </c>
      <c r="D4022" s="221">
        <v>10.31</v>
      </c>
    </row>
    <row r="4023" spans="1:4" ht="50.1" customHeight="1" x14ac:dyDescent="0.2">
      <c r="A4023" s="226">
        <v>94730</v>
      </c>
      <c r="B4023" s="223" t="s">
        <v>4388</v>
      </c>
      <c r="C4023" s="220" t="s">
        <v>206</v>
      </c>
      <c r="D4023" s="221">
        <v>120.51</v>
      </c>
    </row>
    <row r="4024" spans="1:4" ht="50.1" customHeight="1" x14ac:dyDescent="0.2">
      <c r="A4024" s="226">
        <v>94731</v>
      </c>
      <c r="B4024" s="223" t="s">
        <v>4389</v>
      </c>
      <c r="C4024" s="220" t="s">
        <v>206</v>
      </c>
      <c r="D4024" s="221">
        <v>12.9</v>
      </c>
    </row>
    <row r="4025" spans="1:4" ht="50.1" customHeight="1" x14ac:dyDescent="0.2">
      <c r="A4025" s="226">
        <v>94733</v>
      </c>
      <c r="B4025" s="223" t="s">
        <v>4390</v>
      </c>
      <c r="C4025" s="220" t="s">
        <v>206</v>
      </c>
      <c r="D4025" s="221">
        <v>25</v>
      </c>
    </row>
    <row r="4026" spans="1:4" ht="50.1" customHeight="1" x14ac:dyDescent="0.2">
      <c r="A4026" s="226">
        <v>94737</v>
      </c>
      <c r="B4026" s="223" t="s">
        <v>4391</v>
      </c>
      <c r="C4026" s="220" t="s">
        <v>206</v>
      </c>
      <c r="D4026" s="221">
        <v>104.13</v>
      </c>
    </row>
    <row r="4027" spans="1:4" ht="50.1" customHeight="1" x14ac:dyDescent="0.2">
      <c r="A4027" s="226">
        <v>94740</v>
      </c>
      <c r="B4027" s="223" t="s">
        <v>4392</v>
      </c>
      <c r="C4027" s="220" t="s">
        <v>206</v>
      </c>
      <c r="D4027" s="221">
        <v>6.57</v>
      </c>
    </row>
    <row r="4028" spans="1:4" ht="50.1" customHeight="1" x14ac:dyDescent="0.2">
      <c r="A4028" s="226">
        <v>94741</v>
      </c>
      <c r="B4028" s="223" t="s">
        <v>4393</v>
      </c>
      <c r="C4028" s="220" t="s">
        <v>206</v>
      </c>
      <c r="D4028" s="221">
        <v>8.1199999999999992</v>
      </c>
    </row>
    <row r="4029" spans="1:4" ht="50.1" customHeight="1" x14ac:dyDescent="0.2">
      <c r="A4029" s="226">
        <v>94742</v>
      </c>
      <c r="B4029" s="223" t="s">
        <v>4394</v>
      </c>
      <c r="C4029" s="220" t="s">
        <v>206</v>
      </c>
      <c r="D4029" s="221">
        <v>9.8699999999999992</v>
      </c>
    </row>
    <row r="4030" spans="1:4" ht="50.1" customHeight="1" x14ac:dyDescent="0.2">
      <c r="A4030" s="226">
        <v>94743</v>
      </c>
      <c r="B4030" s="223" t="s">
        <v>4395</v>
      </c>
      <c r="C4030" s="220" t="s">
        <v>206</v>
      </c>
      <c r="D4030" s="221">
        <v>10.85</v>
      </c>
    </row>
    <row r="4031" spans="1:4" ht="50.1" customHeight="1" x14ac:dyDescent="0.2">
      <c r="A4031" s="226">
        <v>94744</v>
      </c>
      <c r="B4031" s="223" t="s">
        <v>4396</v>
      </c>
      <c r="C4031" s="220" t="s">
        <v>206</v>
      </c>
      <c r="D4031" s="221">
        <v>15.71</v>
      </c>
    </row>
    <row r="4032" spans="1:4" ht="50.1" customHeight="1" x14ac:dyDescent="0.2">
      <c r="A4032" s="226">
        <v>94746</v>
      </c>
      <c r="B4032" s="223" t="s">
        <v>4397</v>
      </c>
      <c r="C4032" s="220" t="s">
        <v>206</v>
      </c>
      <c r="D4032" s="221">
        <v>22.28</v>
      </c>
    </row>
    <row r="4033" spans="1:4" ht="50.1" customHeight="1" x14ac:dyDescent="0.2">
      <c r="A4033" s="226">
        <v>94748</v>
      </c>
      <c r="B4033" s="223" t="s">
        <v>4398</v>
      </c>
      <c r="C4033" s="220" t="s">
        <v>206</v>
      </c>
      <c r="D4033" s="221">
        <v>45.88</v>
      </c>
    </row>
    <row r="4034" spans="1:4" ht="50.1" customHeight="1" x14ac:dyDescent="0.2">
      <c r="A4034" s="226">
        <v>94750</v>
      </c>
      <c r="B4034" s="223" t="s">
        <v>4399</v>
      </c>
      <c r="C4034" s="220" t="s">
        <v>206</v>
      </c>
      <c r="D4034" s="221">
        <v>108.03</v>
      </c>
    </row>
    <row r="4035" spans="1:4" ht="50.1" customHeight="1" x14ac:dyDescent="0.2">
      <c r="A4035" s="226">
        <v>94752</v>
      </c>
      <c r="B4035" s="223" t="s">
        <v>4400</v>
      </c>
      <c r="C4035" s="220" t="s">
        <v>206</v>
      </c>
      <c r="D4035" s="221">
        <v>132.21</v>
      </c>
    </row>
    <row r="4036" spans="1:4" ht="50.1" customHeight="1" x14ac:dyDescent="0.2">
      <c r="A4036" s="226">
        <v>94756</v>
      </c>
      <c r="B4036" s="223" t="s">
        <v>4401</v>
      </c>
      <c r="C4036" s="220" t="s">
        <v>206</v>
      </c>
      <c r="D4036" s="221">
        <v>8.32</v>
      </c>
    </row>
    <row r="4037" spans="1:4" ht="50.1" customHeight="1" x14ac:dyDescent="0.2">
      <c r="A4037" s="226">
        <v>94757</v>
      </c>
      <c r="B4037" s="223" t="s">
        <v>4402</v>
      </c>
      <c r="C4037" s="220" t="s">
        <v>206</v>
      </c>
      <c r="D4037" s="221">
        <v>11.27</v>
      </c>
    </row>
    <row r="4038" spans="1:4" ht="50.1" customHeight="1" x14ac:dyDescent="0.2">
      <c r="A4038" s="226">
        <v>94758</v>
      </c>
      <c r="B4038" s="223" t="s">
        <v>4403</v>
      </c>
      <c r="C4038" s="220" t="s">
        <v>206</v>
      </c>
      <c r="D4038" s="221">
        <v>28.47</v>
      </c>
    </row>
    <row r="4039" spans="1:4" ht="50.1" customHeight="1" x14ac:dyDescent="0.2">
      <c r="A4039" s="226">
        <v>94759</v>
      </c>
      <c r="B4039" s="223" t="s">
        <v>4404</v>
      </c>
      <c r="C4039" s="220" t="s">
        <v>206</v>
      </c>
      <c r="D4039" s="221">
        <v>35.020000000000003</v>
      </c>
    </row>
    <row r="4040" spans="1:4" ht="50.1" customHeight="1" x14ac:dyDescent="0.2">
      <c r="A4040" s="226">
        <v>94760</v>
      </c>
      <c r="B4040" s="223" t="s">
        <v>4405</v>
      </c>
      <c r="C4040" s="220" t="s">
        <v>206</v>
      </c>
      <c r="D4040" s="221">
        <v>57.59</v>
      </c>
    </row>
    <row r="4041" spans="1:4" ht="50.1" customHeight="1" x14ac:dyDescent="0.2">
      <c r="A4041" s="226">
        <v>94761</v>
      </c>
      <c r="B4041" s="223" t="s">
        <v>4406</v>
      </c>
      <c r="C4041" s="220" t="s">
        <v>206</v>
      </c>
      <c r="D4041" s="221">
        <v>123.28</v>
      </c>
    </row>
    <row r="4042" spans="1:4" ht="50.1" customHeight="1" x14ac:dyDescent="0.2">
      <c r="A4042" s="226">
        <v>94762</v>
      </c>
      <c r="B4042" s="223" t="s">
        <v>4407</v>
      </c>
      <c r="C4042" s="220" t="s">
        <v>206</v>
      </c>
      <c r="D4042" s="221">
        <v>158.37</v>
      </c>
    </row>
    <row r="4043" spans="1:4" ht="50.1" customHeight="1" x14ac:dyDescent="0.2">
      <c r="A4043" s="226">
        <v>94783</v>
      </c>
      <c r="B4043" s="223" t="s">
        <v>4408</v>
      </c>
      <c r="C4043" s="220" t="s">
        <v>206</v>
      </c>
      <c r="D4043" s="221">
        <v>13.47</v>
      </c>
    </row>
    <row r="4044" spans="1:4" ht="50.1" customHeight="1" x14ac:dyDescent="0.2">
      <c r="A4044" s="226">
        <v>94785</v>
      </c>
      <c r="B4044" s="223" t="s">
        <v>4409</v>
      </c>
      <c r="C4044" s="220" t="s">
        <v>206</v>
      </c>
      <c r="D4044" s="221">
        <v>24.69</v>
      </c>
    </row>
    <row r="4045" spans="1:4" ht="50.1" customHeight="1" x14ac:dyDescent="0.2">
      <c r="A4045" s="226">
        <v>94786</v>
      </c>
      <c r="B4045" s="223" t="s">
        <v>4410</v>
      </c>
      <c r="C4045" s="220" t="s">
        <v>206</v>
      </c>
      <c r="D4045" s="221">
        <v>32.770000000000003</v>
      </c>
    </row>
    <row r="4046" spans="1:4" ht="50.1" customHeight="1" x14ac:dyDescent="0.2">
      <c r="A4046" s="226">
        <v>94787</v>
      </c>
      <c r="B4046" s="223" t="s">
        <v>4411</v>
      </c>
      <c r="C4046" s="220" t="s">
        <v>206</v>
      </c>
      <c r="D4046" s="221">
        <v>41.73</v>
      </c>
    </row>
    <row r="4047" spans="1:4" ht="50.1" customHeight="1" x14ac:dyDescent="0.2">
      <c r="A4047" s="226">
        <v>94788</v>
      </c>
      <c r="B4047" s="223" t="s">
        <v>4412</v>
      </c>
      <c r="C4047" s="220" t="s">
        <v>206</v>
      </c>
      <c r="D4047" s="221">
        <v>55.62</v>
      </c>
    </row>
    <row r="4048" spans="1:4" ht="50.1" customHeight="1" x14ac:dyDescent="0.2">
      <c r="A4048" s="226">
        <v>94789</v>
      </c>
      <c r="B4048" s="223" t="s">
        <v>4413</v>
      </c>
      <c r="C4048" s="220" t="s">
        <v>206</v>
      </c>
      <c r="D4048" s="221">
        <v>178.79</v>
      </c>
    </row>
    <row r="4049" spans="1:4" ht="50.1" customHeight="1" x14ac:dyDescent="0.2">
      <c r="A4049" s="226">
        <v>94790</v>
      </c>
      <c r="B4049" s="223" t="s">
        <v>4414</v>
      </c>
      <c r="C4049" s="220" t="s">
        <v>206</v>
      </c>
      <c r="D4049" s="221">
        <v>236.31</v>
      </c>
    </row>
    <row r="4050" spans="1:4" ht="50.1" customHeight="1" x14ac:dyDescent="0.2">
      <c r="A4050" s="226">
        <v>94791</v>
      </c>
      <c r="B4050" s="223" t="s">
        <v>4415</v>
      </c>
      <c r="C4050" s="220" t="s">
        <v>206</v>
      </c>
      <c r="D4050" s="221">
        <v>353.58</v>
      </c>
    </row>
    <row r="4051" spans="1:4" ht="50.1" customHeight="1" x14ac:dyDescent="0.2">
      <c r="A4051" s="226">
        <v>94863</v>
      </c>
      <c r="B4051" s="223" t="s">
        <v>4416</v>
      </c>
      <c r="C4051" s="220" t="s">
        <v>206</v>
      </c>
      <c r="D4051" s="221">
        <v>88.47</v>
      </c>
    </row>
    <row r="4052" spans="1:4" ht="50.1" customHeight="1" x14ac:dyDescent="0.2">
      <c r="A4052" s="226">
        <v>95141</v>
      </c>
      <c r="B4052" s="223" t="s">
        <v>4417</v>
      </c>
      <c r="C4052" s="220" t="s">
        <v>206</v>
      </c>
      <c r="D4052" s="221">
        <v>21.83</v>
      </c>
    </row>
    <row r="4053" spans="1:4" ht="50.1" customHeight="1" x14ac:dyDescent="0.2">
      <c r="A4053" s="226">
        <v>95237</v>
      </c>
      <c r="B4053" s="223" t="s">
        <v>4418</v>
      </c>
      <c r="C4053" s="220" t="s">
        <v>206</v>
      </c>
      <c r="D4053" s="221">
        <v>13.1</v>
      </c>
    </row>
    <row r="4054" spans="1:4" ht="50.1" customHeight="1" x14ac:dyDescent="0.2">
      <c r="A4054" s="226">
        <v>95693</v>
      </c>
      <c r="B4054" s="223" t="s">
        <v>4419</v>
      </c>
      <c r="C4054" s="220" t="s">
        <v>206</v>
      </c>
      <c r="D4054" s="221">
        <v>31.58</v>
      </c>
    </row>
    <row r="4055" spans="1:4" ht="50.1" customHeight="1" x14ac:dyDescent="0.2">
      <c r="A4055" s="226">
        <v>95694</v>
      </c>
      <c r="B4055" s="223" t="s">
        <v>4420</v>
      </c>
      <c r="C4055" s="220" t="s">
        <v>206</v>
      </c>
      <c r="D4055" s="221">
        <v>48.33</v>
      </c>
    </row>
    <row r="4056" spans="1:4" ht="50.1" customHeight="1" x14ac:dyDescent="0.2">
      <c r="A4056" s="226">
        <v>95695</v>
      </c>
      <c r="B4056" s="223" t="s">
        <v>4421</v>
      </c>
      <c r="C4056" s="220" t="s">
        <v>206</v>
      </c>
      <c r="D4056" s="221">
        <v>47.14</v>
      </c>
    </row>
    <row r="4057" spans="1:4" ht="50.1" customHeight="1" x14ac:dyDescent="0.2">
      <c r="A4057" s="226">
        <v>95696</v>
      </c>
      <c r="B4057" s="223" t="s">
        <v>4422</v>
      </c>
      <c r="C4057" s="220" t="s">
        <v>206</v>
      </c>
      <c r="D4057" s="221">
        <v>31.18</v>
      </c>
    </row>
    <row r="4058" spans="1:4" ht="50.1" customHeight="1" x14ac:dyDescent="0.2">
      <c r="A4058" s="226">
        <v>96637</v>
      </c>
      <c r="B4058" s="223" t="s">
        <v>4423</v>
      </c>
      <c r="C4058" s="220" t="s">
        <v>206</v>
      </c>
      <c r="D4058" s="221">
        <v>9.48</v>
      </c>
    </row>
    <row r="4059" spans="1:4" ht="50.1" customHeight="1" x14ac:dyDescent="0.2">
      <c r="A4059" s="226">
        <v>96638</v>
      </c>
      <c r="B4059" s="223" t="s">
        <v>4424</v>
      </c>
      <c r="C4059" s="220" t="s">
        <v>206</v>
      </c>
      <c r="D4059" s="221">
        <v>9.02</v>
      </c>
    </row>
    <row r="4060" spans="1:4" ht="50.1" customHeight="1" x14ac:dyDescent="0.2">
      <c r="A4060" s="226">
        <v>96639</v>
      </c>
      <c r="B4060" s="223" t="s">
        <v>4425</v>
      </c>
      <c r="C4060" s="220" t="s">
        <v>206</v>
      </c>
      <c r="D4060" s="221">
        <v>6.7</v>
      </c>
    </row>
    <row r="4061" spans="1:4" ht="50.1" customHeight="1" x14ac:dyDescent="0.2">
      <c r="A4061" s="226">
        <v>96640</v>
      </c>
      <c r="B4061" s="223" t="s">
        <v>4426</v>
      </c>
      <c r="C4061" s="220" t="s">
        <v>206</v>
      </c>
      <c r="D4061" s="221">
        <v>19.420000000000002</v>
      </c>
    </row>
    <row r="4062" spans="1:4" ht="50.1" customHeight="1" x14ac:dyDescent="0.2">
      <c r="A4062" s="226">
        <v>96641</v>
      </c>
      <c r="B4062" s="223" t="s">
        <v>4427</v>
      </c>
      <c r="C4062" s="220" t="s">
        <v>206</v>
      </c>
      <c r="D4062" s="221">
        <v>14.88</v>
      </c>
    </row>
    <row r="4063" spans="1:4" ht="50.1" customHeight="1" x14ac:dyDescent="0.2">
      <c r="A4063" s="226">
        <v>96642</v>
      </c>
      <c r="B4063" s="223" t="s">
        <v>4428</v>
      </c>
      <c r="C4063" s="220" t="s">
        <v>206</v>
      </c>
      <c r="D4063" s="221">
        <v>12.52</v>
      </c>
    </row>
    <row r="4064" spans="1:4" ht="50.1" customHeight="1" x14ac:dyDescent="0.2">
      <c r="A4064" s="226">
        <v>96643</v>
      </c>
      <c r="B4064" s="223" t="s">
        <v>4429</v>
      </c>
      <c r="C4064" s="220" t="s">
        <v>206</v>
      </c>
      <c r="D4064" s="221">
        <v>39.159999999999997</v>
      </c>
    </row>
    <row r="4065" spans="1:4" ht="50.1" customHeight="1" x14ac:dyDescent="0.2">
      <c r="A4065" s="226">
        <v>96650</v>
      </c>
      <c r="B4065" s="223" t="s">
        <v>4430</v>
      </c>
      <c r="C4065" s="220" t="s">
        <v>206</v>
      </c>
      <c r="D4065" s="221">
        <v>7.22</v>
      </c>
    </row>
    <row r="4066" spans="1:4" ht="50.1" customHeight="1" x14ac:dyDescent="0.2">
      <c r="A4066" s="226">
        <v>96651</v>
      </c>
      <c r="B4066" s="223" t="s">
        <v>4431</v>
      </c>
      <c r="C4066" s="220" t="s">
        <v>206</v>
      </c>
      <c r="D4066" s="221">
        <v>6.76</v>
      </c>
    </row>
    <row r="4067" spans="1:4" ht="50.1" customHeight="1" x14ac:dyDescent="0.2">
      <c r="A4067" s="226">
        <v>96652</v>
      </c>
      <c r="B4067" s="223" t="s">
        <v>4432</v>
      </c>
      <c r="C4067" s="220" t="s">
        <v>206</v>
      </c>
      <c r="D4067" s="221">
        <v>13.53</v>
      </c>
    </row>
    <row r="4068" spans="1:4" ht="50.1" customHeight="1" x14ac:dyDescent="0.2">
      <c r="A4068" s="226">
        <v>96653</v>
      </c>
      <c r="B4068" s="223" t="s">
        <v>4433</v>
      </c>
      <c r="C4068" s="220" t="s">
        <v>206</v>
      </c>
      <c r="D4068" s="221">
        <v>13.48</v>
      </c>
    </row>
    <row r="4069" spans="1:4" ht="50.1" customHeight="1" x14ac:dyDescent="0.2">
      <c r="A4069" s="226">
        <v>96654</v>
      </c>
      <c r="B4069" s="223" t="s">
        <v>4434</v>
      </c>
      <c r="C4069" s="220" t="s">
        <v>206</v>
      </c>
      <c r="D4069" s="221">
        <v>22.64</v>
      </c>
    </row>
    <row r="4070" spans="1:4" ht="50.1" customHeight="1" x14ac:dyDescent="0.2">
      <c r="A4070" s="226">
        <v>96655</v>
      </c>
      <c r="B4070" s="223" t="s">
        <v>4435</v>
      </c>
      <c r="C4070" s="220" t="s">
        <v>206</v>
      </c>
      <c r="D4070" s="221">
        <v>22.14</v>
      </c>
    </row>
    <row r="4071" spans="1:4" ht="50.1" customHeight="1" x14ac:dyDescent="0.2">
      <c r="A4071" s="226">
        <v>96656</v>
      </c>
      <c r="B4071" s="223" t="s">
        <v>4436</v>
      </c>
      <c r="C4071" s="220" t="s">
        <v>206</v>
      </c>
      <c r="D4071" s="221">
        <v>5.21</v>
      </c>
    </row>
    <row r="4072" spans="1:4" ht="50.1" customHeight="1" x14ac:dyDescent="0.2">
      <c r="A4072" s="226">
        <v>96657</v>
      </c>
      <c r="B4072" s="223" t="s">
        <v>4437</v>
      </c>
      <c r="C4072" s="220" t="s">
        <v>206</v>
      </c>
      <c r="D4072" s="221">
        <v>17.93</v>
      </c>
    </row>
    <row r="4073" spans="1:4" ht="50.1" customHeight="1" x14ac:dyDescent="0.2">
      <c r="A4073" s="226">
        <v>96658</v>
      </c>
      <c r="B4073" s="223" t="s">
        <v>4438</v>
      </c>
      <c r="C4073" s="220" t="s">
        <v>206</v>
      </c>
      <c r="D4073" s="221">
        <v>13.39</v>
      </c>
    </row>
    <row r="4074" spans="1:4" ht="50.1" customHeight="1" x14ac:dyDescent="0.2">
      <c r="A4074" s="226">
        <v>96659</v>
      </c>
      <c r="B4074" s="223" t="s">
        <v>4439</v>
      </c>
      <c r="C4074" s="220" t="s">
        <v>206</v>
      </c>
      <c r="D4074" s="221">
        <v>9.18</v>
      </c>
    </row>
    <row r="4075" spans="1:4" ht="50.1" customHeight="1" x14ac:dyDescent="0.2">
      <c r="A4075" s="226">
        <v>96660</v>
      </c>
      <c r="B4075" s="223" t="s">
        <v>4440</v>
      </c>
      <c r="C4075" s="220" t="s">
        <v>206</v>
      </c>
      <c r="D4075" s="221">
        <v>30.4</v>
      </c>
    </row>
    <row r="4076" spans="1:4" ht="50.1" customHeight="1" x14ac:dyDescent="0.2">
      <c r="A4076" s="226">
        <v>96661</v>
      </c>
      <c r="B4076" s="223" t="s">
        <v>4441</v>
      </c>
      <c r="C4076" s="220" t="s">
        <v>206</v>
      </c>
      <c r="D4076" s="221">
        <v>23.41</v>
      </c>
    </row>
    <row r="4077" spans="1:4" ht="50.1" customHeight="1" x14ac:dyDescent="0.2">
      <c r="A4077" s="226">
        <v>96662</v>
      </c>
      <c r="B4077" s="223" t="s">
        <v>4442</v>
      </c>
      <c r="C4077" s="220" t="s">
        <v>206</v>
      </c>
      <c r="D4077" s="221">
        <v>9.41</v>
      </c>
    </row>
    <row r="4078" spans="1:4" ht="50.1" customHeight="1" x14ac:dyDescent="0.2">
      <c r="A4078" s="226">
        <v>96663</v>
      </c>
      <c r="B4078" s="223" t="s">
        <v>4443</v>
      </c>
      <c r="C4078" s="220" t="s">
        <v>206</v>
      </c>
      <c r="D4078" s="221">
        <v>17.11</v>
      </c>
    </row>
    <row r="4079" spans="1:4" ht="50.1" customHeight="1" x14ac:dyDescent="0.2">
      <c r="A4079" s="226">
        <v>96664</v>
      </c>
      <c r="B4079" s="223" t="s">
        <v>4444</v>
      </c>
      <c r="C4079" s="220" t="s">
        <v>206</v>
      </c>
      <c r="D4079" s="221">
        <v>18.600000000000001</v>
      </c>
    </row>
    <row r="4080" spans="1:4" ht="50.1" customHeight="1" x14ac:dyDescent="0.2">
      <c r="A4080" s="226">
        <v>96665</v>
      </c>
      <c r="B4080" s="223" t="s">
        <v>4445</v>
      </c>
      <c r="C4080" s="220" t="s">
        <v>206</v>
      </c>
      <c r="D4080" s="221">
        <v>9.49</v>
      </c>
    </row>
    <row r="4081" spans="1:4" ht="50.1" customHeight="1" x14ac:dyDescent="0.2">
      <c r="A4081" s="226">
        <v>96666</v>
      </c>
      <c r="B4081" s="223" t="s">
        <v>4446</v>
      </c>
      <c r="C4081" s="220" t="s">
        <v>206</v>
      </c>
      <c r="D4081" s="221">
        <v>18.14</v>
      </c>
    </row>
    <row r="4082" spans="1:4" ht="50.1" customHeight="1" x14ac:dyDescent="0.2">
      <c r="A4082" s="226">
        <v>96667</v>
      </c>
      <c r="B4082" s="223" t="s">
        <v>4447</v>
      </c>
      <c r="C4082" s="220" t="s">
        <v>206</v>
      </c>
      <c r="D4082" s="221">
        <v>32.25</v>
      </c>
    </row>
    <row r="4083" spans="1:4" ht="50.1" customHeight="1" x14ac:dyDescent="0.2">
      <c r="A4083" s="226">
        <v>96684</v>
      </c>
      <c r="B4083" s="223" t="s">
        <v>4448</v>
      </c>
      <c r="C4083" s="220" t="s">
        <v>206</v>
      </c>
      <c r="D4083" s="221">
        <v>3.84</v>
      </c>
    </row>
    <row r="4084" spans="1:4" ht="50.1" customHeight="1" x14ac:dyDescent="0.2">
      <c r="A4084" s="226">
        <v>96685</v>
      </c>
      <c r="B4084" s="223" t="s">
        <v>4449</v>
      </c>
      <c r="C4084" s="220" t="s">
        <v>206</v>
      </c>
      <c r="D4084" s="221">
        <v>3.38</v>
      </c>
    </row>
    <row r="4085" spans="1:4" ht="50.1" customHeight="1" x14ac:dyDescent="0.2">
      <c r="A4085" s="226">
        <v>96686</v>
      </c>
      <c r="B4085" s="223" t="s">
        <v>4450</v>
      </c>
      <c r="C4085" s="220" t="s">
        <v>206</v>
      </c>
      <c r="D4085" s="221">
        <v>5.77</v>
      </c>
    </row>
    <row r="4086" spans="1:4" ht="50.1" customHeight="1" x14ac:dyDescent="0.2">
      <c r="A4086" s="226">
        <v>96687</v>
      </c>
      <c r="B4086" s="223" t="s">
        <v>4451</v>
      </c>
      <c r="C4086" s="220" t="s">
        <v>206</v>
      </c>
      <c r="D4086" s="221">
        <v>5.72</v>
      </c>
    </row>
    <row r="4087" spans="1:4" ht="50.1" customHeight="1" x14ac:dyDescent="0.2">
      <c r="A4087" s="226">
        <v>96688</v>
      </c>
      <c r="B4087" s="223" t="s">
        <v>4452</v>
      </c>
      <c r="C4087" s="220" t="s">
        <v>206</v>
      </c>
      <c r="D4087" s="221">
        <v>10.1</v>
      </c>
    </row>
    <row r="4088" spans="1:4" ht="50.1" customHeight="1" x14ac:dyDescent="0.2">
      <c r="A4088" s="226">
        <v>96689</v>
      </c>
      <c r="B4088" s="223" t="s">
        <v>4453</v>
      </c>
      <c r="C4088" s="220" t="s">
        <v>206</v>
      </c>
      <c r="D4088" s="221">
        <v>9.6</v>
      </c>
    </row>
    <row r="4089" spans="1:4" ht="50.1" customHeight="1" x14ac:dyDescent="0.2">
      <c r="A4089" s="226">
        <v>96690</v>
      </c>
      <c r="B4089" s="223" t="s">
        <v>4454</v>
      </c>
      <c r="C4089" s="220" t="s">
        <v>206</v>
      </c>
      <c r="D4089" s="221">
        <v>19.2</v>
      </c>
    </row>
    <row r="4090" spans="1:4" ht="50.1" customHeight="1" x14ac:dyDescent="0.2">
      <c r="A4090" s="226">
        <v>96691</v>
      </c>
      <c r="B4090" s="223" t="s">
        <v>4455</v>
      </c>
      <c r="C4090" s="220" t="s">
        <v>206</v>
      </c>
      <c r="D4090" s="221">
        <v>19.88</v>
      </c>
    </row>
    <row r="4091" spans="1:4" ht="50.1" customHeight="1" x14ac:dyDescent="0.2">
      <c r="A4091" s="226">
        <v>96692</v>
      </c>
      <c r="B4091" s="223" t="s">
        <v>4456</v>
      </c>
      <c r="C4091" s="220" t="s">
        <v>206</v>
      </c>
      <c r="D4091" s="221">
        <v>28.98</v>
      </c>
    </row>
    <row r="4092" spans="1:4" ht="50.1" customHeight="1" x14ac:dyDescent="0.2">
      <c r="A4092" s="226">
        <v>96693</v>
      </c>
      <c r="B4092" s="223" t="s">
        <v>4457</v>
      </c>
      <c r="C4092" s="220" t="s">
        <v>206</v>
      </c>
      <c r="D4092" s="221">
        <v>27.31</v>
      </c>
    </row>
    <row r="4093" spans="1:4" ht="50.1" customHeight="1" x14ac:dyDescent="0.2">
      <c r="A4093" s="226">
        <v>96694</v>
      </c>
      <c r="B4093" s="223" t="s">
        <v>4458</v>
      </c>
      <c r="C4093" s="220" t="s">
        <v>206</v>
      </c>
      <c r="D4093" s="221">
        <v>65.72</v>
      </c>
    </row>
    <row r="4094" spans="1:4" ht="50.1" customHeight="1" x14ac:dyDescent="0.2">
      <c r="A4094" s="226">
        <v>96695</v>
      </c>
      <c r="B4094" s="223" t="s">
        <v>4459</v>
      </c>
      <c r="C4094" s="220" t="s">
        <v>206</v>
      </c>
      <c r="D4094" s="221">
        <v>63.75</v>
      </c>
    </row>
    <row r="4095" spans="1:4" ht="50.1" customHeight="1" x14ac:dyDescent="0.2">
      <c r="A4095" s="226">
        <v>96696</v>
      </c>
      <c r="B4095" s="223" t="s">
        <v>4460</v>
      </c>
      <c r="C4095" s="220" t="s">
        <v>206</v>
      </c>
      <c r="D4095" s="221">
        <v>99.25</v>
      </c>
    </row>
    <row r="4096" spans="1:4" ht="50.1" customHeight="1" x14ac:dyDescent="0.2">
      <c r="A4096" s="226">
        <v>96697</v>
      </c>
      <c r="B4096" s="223" t="s">
        <v>4461</v>
      </c>
      <c r="C4096" s="220" t="s">
        <v>206</v>
      </c>
      <c r="D4096" s="221">
        <v>148.57</v>
      </c>
    </row>
    <row r="4097" spans="1:4" ht="50.1" customHeight="1" x14ac:dyDescent="0.2">
      <c r="A4097" s="226">
        <v>96698</v>
      </c>
      <c r="B4097" s="223" t="s">
        <v>4462</v>
      </c>
      <c r="C4097" s="220" t="s">
        <v>206</v>
      </c>
      <c r="D4097" s="221">
        <v>2.95</v>
      </c>
    </row>
    <row r="4098" spans="1:4" ht="50.1" customHeight="1" x14ac:dyDescent="0.2">
      <c r="A4098" s="226">
        <v>96699</v>
      </c>
      <c r="B4098" s="223" t="s">
        <v>4463</v>
      </c>
      <c r="C4098" s="220" t="s">
        <v>206</v>
      </c>
      <c r="D4098" s="221">
        <v>15.67</v>
      </c>
    </row>
    <row r="4099" spans="1:4" ht="50.1" customHeight="1" x14ac:dyDescent="0.2">
      <c r="A4099" s="226">
        <v>96700</v>
      </c>
      <c r="B4099" s="223" t="s">
        <v>4464</v>
      </c>
      <c r="C4099" s="220" t="s">
        <v>206</v>
      </c>
      <c r="D4099" s="221">
        <v>11.13</v>
      </c>
    </row>
    <row r="4100" spans="1:4" ht="50.1" customHeight="1" x14ac:dyDescent="0.2">
      <c r="A4100" s="226">
        <v>96701</v>
      </c>
      <c r="B4100" s="223" t="s">
        <v>4465</v>
      </c>
      <c r="C4100" s="220" t="s">
        <v>206</v>
      </c>
      <c r="D4100" s="221">
        <v>4.01</v>
      </c>
    </row>
    <row r="4101" spans="1:4" ht="50.1" customHeight="1" x14ac:dyDescent="0.2">
      <c r="A4101" s="226">
        <v>96702</v>
      </c>
      <c r="B4101" s="223" t="s">
        <v>4466</v>
      </c>
      <c r="C4101" s="220" t="s">
        <v>206</v>
      </c>
      <c r="D4101" s="221">
        <v>4.24</v>
      </c>
    </row>
    <row r="4102" spans="1:4" ht="50.1" customHeight="1" x14ac:dyDescent="0.2">
      <c r="A4102" s="226">
        <v>96703</v>
      </c>
      <c r="B4102" s="223" t="s">
        <v>4467</v>
      </c>
      <c r="C4102" s="220" t="s">
        <v>206</v>
      </c>
      <c r="D4102" s="221">
        <v>8.75</v>
      </c>
    </row>
    <row r="4103" spans="1:4" ht="50.1" customHeight="1" x14ac:dyDescent="0.2">
      <c r="A4103" s="226">
        <v>96704</v>
      </c>
      <c r="B4103" s="223" t="s">
        <v>4468</v>
      </c>
      <c r="C4103" s="220" t="s">
        <v>206</v>
      </c>
      <c r="D4103" s="221">
        <v>10.24</v>
      </c>
    </row>
    <row r="4104" spans="1:4" ht="50.1" customHeight="1" x14ac:dyDescent="0.2">
      <c r="A4104" s="226">
        <v>96705</v>
      </c>
      <c r="B4104" s="223" t="s">
        <v>4469</v>
      </c>
      <c r="C4104" s="220" t="s">
        <v>206</v>
      </c>
      <c r="D4104" s="221">
        <v>13.17</v>
      </c>
    </row>
    <row r="4105" spans="1:4" ht="50.1" customHeight="1" x14ac:dyDescent="0.2">
      <c r="A4105" s="226">
        <v>96706</v>
      </c>
      <c r="B4105" s="223" t="s">
        <v>4470</v>
      </c>
      <c r="C4105" s="220" t="s">
        <v>206</v>
      </c>
      <c r="D4105" s="221">
        <v>19.739999999999998</v>
      </c>
    </row>
    <row r="4106" spans="1:4" ht="50.1" customHeight="1" x14ac:dyDescent="0.2">
      <c r="A4106" s="226">
        <v>96707</v>
      </c>
      <c r="B4106" s="223" t="s">
        <v>4471</v>
      </c>
      <c r="C4106" s="220" t="s">
        <v>206</v>
      </c>
      <c r="D4106" s="221">
        <v>42.15</v>
      </c>
    </row>
    <row r="4107" spans="1:4" ht="50.1" customHeight="1" x14ac:dyDescent="0.2">
      <c r="A4107" s="226">
        <v>96708</v>
      </c>
      <c r="B4107" s="223" t="s">
        <v>4472</v>
      </c>
      <c r="C4107" s="220" t="s">
        <v>206</v>
      </c>
      <c r="D4107" s="221">
        <v>66.849999999999994</v>
      </c>
    </row>
    <row r="4108" spans="1:4" ht="50.1" customHeight="1" x14ac:dyDescent="0.2">
      <c r="A4108" s="226">
        <v>96709</v>
      </c>
      <c r="B4108" s="223" t="s">
        <v>4473</v>
      </c>
      <c r="C4108" s="220" t="s">
        <v>206</v>
      </c>
      <c r="D4108" s="221">
        <v>105.91</v>
      </c>
    </row>
    <row r="4109" spans="1:4" ht="50.1" customHeight="1" x14ac:dyDescent="0.2">
      <c r="A4109" s="226">
        <v>96710</v>
      </c>
      <c r="B4109" s="223" t="s">
        <v>4474</v>
      </c>
      <c r="C4109" s="220" t="s">
        <v>206</v>
      </c>
      <c r="D4109" s="221">
        <v>5</v>
      </c>
    </row>
    <row r="4110" spans="1:4" ht="50.1" customHeight="1" x14ac:dyDescent="0.2">
      <c r="A4110" s="226">
        <v>96711</v>
      </c>
      <c r="B4110" s="223" t="s">
        <v>4475</v>
      </c>
      <c r="C4110" s="220" t="s">
        <v>206</v>
      </c>
      <c r="D4110" s="221">
        <v>7.83</v>
      </c>
    </row>
    <row r="4111" spans="1:4" ht="50.1" customHeight="1" x14ac:dyDescent="0.2">
      <c r="A4111" s="226">
        <v>96712</v>
      </c>
      <c r="B4111" s="223" t="s">
        <v>4476</v>
      </c>
      <c r="C4111" s="220" t="s">
        <v>206</v>
      </c>
      <c r="D4111" s="221">
        <v>15.51</v>
      </c>
    </row>
    <row r="4112" spans="1:4" ht="50.1" customHeight="1" x14ac:dyDescent="0.2">
      <c r="A4112" s="226">
        <v>96713</v>
      </c>
      <c r="B4112" s="223" t="s">
        <v>4477</v>
      </c>
      <c r="C4112" s="220" t="s">
        <v>206</v>
      </c>
      <c r="D4112" s="221">
        <v>21.37</v>
      </c>
    </row>
    <row r="4113" spans="1:4" ht="50.1" customHeight="1" x14ac:dyDescent="0.2">
      <c r="A4113" s="226">
        <v>96714</v>
      </c>
      <c r="B4113" s="223" t="s">
        <v>4478</v>
      </c>
      <c r="C4113" s="220" t="s">
        <v>206</v>
      </c>
      <c r="D4113" s="221">
        <v>36.39</v>
      </c>
    </row>
    <row r="4114" spans="1:4" ht="50.1" customHeight="1" x14ac:dyDescent="0.2">
      <c r="A4114" s="226">
        <v>96715</v>
      </c>
      <c r="B4114" s="223" t="s">
        <v>4479</v>
      </c>
      <c r="C4114" s="220" t="s">
        <v>206</v>
      </c>
      <c r="D4114" s="221">
        <v>69.88</v>
      </c>
    </row>
    <row r="4115" spans="1:4" ht="50.1" customHeight="1" x14ac:dyDescent="0.2">
      <c r="A4115" s="226">
        <v>96716</v>
      </c>
      <c r="B4115" s="223" t="s">
        <v>4480</v>
      </c>
      <c r="C4115" s="220" t="s">
        <v>206</v>
      </c>
      <c r="D4115" s="221">
        <v>105.31</v>
      </c>
    </row>
    <row r="4116" spans="1:4" ht="50.1" customHeight="1" x14ac:dyDescent="0.2">
      <c r="A4116" s="226">
        <v>96717</v>
      </c>
      <c r="B4116" s="223" t="s">
        <v>4481</v>
      </c>
      <c r="C4116" s="220" t="s">
        <v>206</v>
      </c>
      <c r="D4116" s="221">
        <v>166.4</v>
      </c>
    </row>
    <row r="4117" spans="1:4" ht="50.1" customHeight="1" x14ac:dyDescent="0.2">
      <c r="A4117" s="226">
        <v>96736</v>
      </c>
      <c r="B4117" s="223" t="s">
        <v>4482</v>
      </c>
      <c r="C4117" s="220" t="s">
        <v>206</v>
      </c>
      <c r="D4117" s="221">
        <v>3.89</v>
      </c>
    </row>
    <row r="4118" spans="1:4" ht="50.1" customHeight="1" x14ac:dyDescent="0.2">
      <c r="A4118" s="226">
        <v>96737</v>
      </c>
      <c r="B4118" s="223" t="s">
        <v>4483</v>
      </c>
      <c r="C4118" s="220" t="s">
        <v>206</v>
      </c>
      <c r="D4118" s="221">
        <v>4.59</v>
      </c>
    </row>
    <row r="4119" spans="1:4" ht="50.1" customHeight="1" x14ac:dyDescent="0.2">
      <c r="A4119" s="226">
        <v>96738</v>
      </c>
      <c r="B4119" s="223" t="s">
        <v>4484</v>
      </c>
      <c r="C4119" s="220" t="s">
        <v>206</v>
      </c>
      <c r="D4119" s="221">
        <v>17.309999999999999</v>
      </c>
    </row>
    <row r="4120" spans="1:4" ht="50.1" customHeight="1" x14ac:dyDescent="0.2">
      <c r="A4120" s="226">
        <v>96739</v>
      </c>
      <c r="B4120" s="223" t="s">
        <v>4485</v>
      </c>
      <c r="C4120" s="220" t="s">
        <v>206</v>
      </c>
      <c r="D4120" s="221">
        <v>5.94</v>
      </c>
    </row>
    <row r="4121" spans="1:4" ht="50.1" customHeight="1" x14ac:dyDescent="0.2">
      <c r="A4121" s="226">
        <v>96740</v>
      </c>
      <c r="B4121" s="223" t="s">
        <v>4486</v>
      </c>
      <c r="C4121" s="220" t="s">
        <v>206</v>
      </c>
      <c r="D4121" s="221">
        <v>27.16</v>
      </c>
    </row>
    <row r="4122" spans="1:4" ht="50.1" customHeight="1" x14ac:dyDescent="0.2">
      <c r="A4122" s="226">
        <v>96741</v>
      </c>
      <c r="B4122" s="223" t="s">
        <v>4487</v>
      </c>
      <c r="C4122" s="220" t="s">
        <v>206</v>
      </c>
      <c r="D4122" s="221">
        <v>10.08</v>
      </c>
    </row>
    <row r="4123" spans="1:4" ht="50.1" customHeight="1" x14ac:dyDescent="0.2">
      <c r="A4123" s="226">
        <v>96742</v>
      </c>
      <c r="B4123" s="223" t="s">
        <v>4488</v>
      </c>
      <c r="C4123" s="220" t="s">
        <v>206</v>
      </c>
      <c r="D4123" s="221">
        <v>15.28</v>
      </c>
    </row>
    <row r="4124" spans="1:4" ht="50.1" customHeight="1" x14ac:dyDescent="0.2">
      <c r="A4124" s="226">
        <v>96743</v>
      </c>
      <c r="B4124" s="223" t="s">
        <v>4489</v>
      </c>
      <c r="C4124" s="220" t="s">
        <v>206</v>
      </c>
      <c r="D4124" s="221">
        <v>20.309999999999999</v>
      </c>
    </row>
    <row r="4125" spans="1:4" ht="50.1" customHeight="1" x14ac:dyDescent="0.2">
      <c r="A4125" s="226">
        <v>96744</v>
      </c>
      <c r="B4125" s="223" t="s">
        <v>4490</v>
      </c>
      <c r="C4125" s="220" t="s">
        <v>206</v>
      </c>
      <c r="D4125" s="221">
        <v>44.23</v>
      </c>
    </row>
    <row r="4126" spans="1:4" ht="50.1" customHeight="1" x14ac:dyDescent="0.2">
      <c r="A4126" s="226">
        <v>96745</v>
      </c>
      <c r="B4126" s="223" t="s">
        <v>4491</v>
      </c>
      <c r="C4126" s="220" t="s">
        <v>206</v>
      </c>
      <c r="D4126" s="221">
        <v>66.34</v>
      </c>
    </row>
    <row r="4127" spans="1:4" ht="50.1" customHeight="1" x14ac:dyDescent="0.2">
      <c r="A4127" s="226">
        <v>96746</v>
      </c>
      <c r="B4127" s="223" t="s">
        <v>4492</v>
      </c>
      <c r="C4127" s="220" t="s">
        <v>206</v>
      </c>
      <c r="D4127" s="221">
        <v>105.88</v>
      </c>
    </row>
    <row r="4128" spans="1:4" ht="50.1" customHeight="1" x14ac:dyDescent="0.2">
      <c r="A4128" s="226">
        <v>96747</v>
      </c>
      <c r="B4128" s="223" t="s">
        <v>4493</v>
      </c>
      <c r="C4128" s="220" t="s">
        <v>206</v>
      </c>
      <c r="D4128" s="221">
        <v>5.42</v>
      </c>
    </row>
    <row r="4129" spans="1:4" ht="50.1" customHeight="1" x14ac:dyDescent="0.2">
      <c r="A4129" s="226">
        <v>96748</v>
      </c>
      <c r="B4129" s="223" t="s">
        <v>4494</v>
      </c>
      <c r="C4129" s="220" t="s">
        <v>206</v>
      </c>
      <c r="D4129" s="221">
        <v>6.3</v>
      </c>
    </row>
    <row r="4130" spans="1:4" ht="50.1" customHeight="1" x14ac:dyDescent="0.2">
      <c r="A4130" s="226">
        <v>96749</v>
      </c>
      <c r="B4130" s="223" t="s">
        <v>4495</v>
      </c>
      <c r="C4130" s="220" t="s">
        <v>206</v>
      </c>
      <c r="D4130" s="221">
        <v>8.68</v>
      </c>
    </row>
    <row r="4131" spans="1:4" ht="50.1" customHeight="1" x14ac:dyDescent="0.2">
      <c r="A4131" s="226">
        <v>96750</v>
      </c>
      <c r="B4131" s="223" t="s">
        <v>4496</v>
      </c>
      <c r="C4131" s="220" t="s">
        <v>206</v>
      </c>
      <c r="D4131" s="221">
        <v>12.09</v>
      </c>
    </row>
    <row r="4132" spans="1:4" ht="50.1" customHeight="1" x14ac:dyDescent="0.2">
      <c r="A4132" s="226">
        <v>96751</v>
      </c>
      <c r="B4132" s="223" t="s">
        <v>4497</v>
      </c>
      <c r="C4132" s="220" t="s">
        <v>206</v>
      </c>
      <c r="D4132" s="221">
        <v>22.34</v>
      </c>
    </row>
    <row r="4133" spans="1:4" ht="50.1" customHeight="1" x14ac:dyDescent="0.2">
      <c r="A4133" s="226">
        <v>96752</v>
      </c>
      <c r="B4133" s="223" t="s">
        <v>4498</v>
      </c>
      <c r="C4133" s="220" t="s">
        <v>206</v>
      </c>
      <c r="D4133" s="221">
        <v>29.81</v>
      </c>
    </row>
    <row r="4134" spans="1:4" ht="50.1" customHeight="1" x14ac:dyDescent="0.2">
      <c r="A4134" s="226">
        <v>96753</v>
      </c>
      <c r="B4134" s="223" t="s">
        <v>4499</v>
      </c>
      <c r="C4134" s="220" t="s">
        <v>206</v>
      </c>
      <c r="D4134" s="221">
        <v>68.84</v>
      </c>
    </row>
    <row r="4135" spans="1:4" ht="50.1" customHeight="1" x14ac:dyDescent="0.2">
      <c r="A4135" s="226">
        <v>96754</v>
      </c>
      <c r="B4135" s="223" t="s">
        <v>4500</v>
      </c>
      <c r="C4135" s="220" t="s">
        <v>206</v>
      </c>
      <c r="D4135" s="221">
        <v>98.47</v>
      </c>
    </row>
    <row r="4136" spans="1:4" ht="50.1" customHeight="1" x14ac:dyDescent="0.2">
      <c r="A4136" s="226">
        <v>96755</v>
      </c>
      <c r="B4136" s="223" t="s">
        <v>4501</v>
      </c>
      <c r="C4136" s="220" t="s">
        <v>206</v>
      </c>
      <c r="D4136" s="221">
        <v>148.53</v>
      </c>
    </row>
    <row r="4137" spans="1:4" ht="50.1" customHeight="1" x14ac:dyDescent="0.2">
      <c r="A4137" s="226">
        <v>96756</v>
      </c>
      <c r="B4137" s="223" t="s">
        <v>4502</v>
      </c>
      <c r="C4137" s="220" t="s">
        <v>206</v>
      </c>
      <c r="D4137" s="221">
        <v>10.54</v>
      </c>
    </row>
    <row r="4138" spans="1:4" ht="50.1" customHeight="1" x14ac:dyDescent="0.2">
      <c r="A4138" s="226">
        <v>96757</v>
      </c>
      <c r="B4138" s="223" t="s">
        <v>4503</v>
      </c>
      <c r="C4138" s="220" t="s">
        <v>206</v>
      </c>
      <c r="D4138" s="221">
        <v>10.08</v>
      </c>
    </row>
    <row r="4139" spans="1:4" ht="50.1" customHeight="1" x14ac:dyDescent="0.2">
      <c r="A4139" s="226">
        <v>96758</v>
      </c>
      <c r="B4139" s="223" t="s">
        <v>4504</v>
      </c>
      <c r="C4139" s="220" t="s">
        <v>206</v>
      </c>
      <c r="D4139" s="221">
        <v>11.69</v>
      </c>
    </row>
    <row r="4140" spans="1:4" ht="50.1" customHeight="1" x14ac:dyDescent="0.2">
      <c r="A4140" s="226">
        <v>96759</v>
      </c>
      <c r="B4140" s="223" t="s">
        <v>4505</v>
      </c>
      <c r="C4140" s="220" t="s">
        <v>206</v>
      </c>
      <c r="D4140" s="221">
        <v>18.170000000000002</v>
      </c>
    </row>
    <row r="4141" spans="1:4" ht="50.1" customHeight="1" x14ac:dyDescent="0.2">
      <c r="A4141" s="226">
        <v>96760</v>
      </c>
      <c r="B4141" s="223" t="s">
        <v>4506</v>
      </c>
      <c r="C4141" s="220" t="s">
        <v>206</v>
      </c>
      <c r="D4141" s="221">
        <v>25.56</v>
      </c>
    </row>
    <row r="4142" spans="1:4" ht="50.1" customHeight="1" x14ac:dyDescent="0.2">
      <c r="A4142" s="226">
        <v>96761</v>
      </c>
      <c r="B4142" s="223" t="s">
        <v>4507</v>
      </c>
      <c r="C4142" s="220" t="s">
        <v>206</v>
      </c>
      <c r="D4142" s="221">
        <v>37.51</v>
      </c>
    </row>
    <row r="4143" spans="1:4" ht="50.1" customHeight="1" x14ac:dyDescent="0.2">
      <c r="A4143" s="226">
        <v>96762</v>
      </c>
      <c r="B4143" s="223" t="s">
        <v>4508</v>
      </c>
      <c r="C4143" s="220" t="s">
        <v>206</v>
      </c>
      <c r="D4143" s="221">
        <v>74.010000000000005</v>
      </c>
    </row>
    <row r="4144" spans="1:4" ht="50.1" customHeight="1" x14ac:dyDescent="0.2">
      <c r="A4144" s="226">
        <v>96763</v>
      </c>
      <c r="B4144" s="223" t="s">
        <v>4509</v>
      </c>
      <c r="C4144" s="220" t="s">
        <v>206</v>
      </c>
      <c r="D4144" s="221">
        <v>104.27</v>
      </c>
    </row>
    <row r="4145" spans="1:4" ht="50.1" customHeight="1" x14ac:dyDescent="0.2">
      <c r="A4145" s="226">
        <v>96764</v>
      </c>
      <c r="B4145" s="223" t="s">
        <v>4510</v>
      </c>
      <c r="C4145" s="220" t="s">
        <v>206</v>
      </c>
      <c r="D4145" s="221">
        <v>166.35</v>
      </c>
    </row>
    <row r="4146" spans="1:4" ht="50.1" customHeight="1" x14ac:dyDescent="0.2">
      <c r="A4146" s="226">
        <v>96802</v>
      </c>
      <c r="B4146" s="223" t="s">
        <v>4511</v>
      </c>
      <c r="C4146" s="220" t="s">
        <v>206</v>
      </c>
      <c r="D4146" s="221">
        <v>200.33</v>
      </c>
    </row>
    <row r="4147" spans="1:4" ht="50.1" customHeight="1" x14ac:dyDescent="0.2">
      <c r="A4147" s="226">
        <v>96803</v>
      </c>
      <c r="B4147" s="223" t="s">
        <v>4512</v>
      </c>
      <c r="C4147" s="220" t="s">
        <v>206</v>
      </c>
      <c r="D4147" s="221">
        <v>102.51</v>
      </c>
    </row>
    <row r="4148" spans="1:4" ht="50.1" customHeight="1" x14ac:dyDescent="0.2">
      <c r="A4148" s="226">
        <v>96804</v>
      </c>
      <c r="B4148" s="223" t="s">
        <v>4513</v>
      </c>
      <c r="C4148" s="220" t="s">
        <v>206</v>
      </c>
      <c r="D4148" s="221">
        <v>182.49</v>
      </c>
    </row>
    <row r="4149" spans="1:4" ht="50.1" customHeight="1" x14ac:dyDescent="0.2">
      <c r="A4149" s="226">
        <v>96805</v>
      </c>
      <c r="B4149" s="223" t="s">
        <v>4514</v>
      </c>
      <c r="C4149" s="220" t="s">
        <v>206</v>
      </c>
      <c r="D4149" s="221">
        <v>206.17</v>
      </c>
    </row>
    <row r="4150" spans="1:4" ht="50.1" customHeight="1" x14ac:dyDescent="0.2">
      <c r="A4150" s="226">
        <v>96806</v>
      </c>
      <c r="B4150" s="223" t="s">
        <v>4515</v>
      </c>
      <c r="C4150" s="220" t="s">
        <v>206</v>
      </c>
      <c r="D4150" s="221">
        <v>99.27</v>
      </c>
    </row>
    <row r="4151" spans="1:4" ht="50.1" customHeight="1" x14ac:dyDescent="0.2">
      <c r="A4151" s="226">
        <v>96807</v>
      </c>
      <c r="B4151" s="223" t="s">
        <v>4516</v>
      </c>
      <c r="C4151" s="220" t="s">
        <v>206</v>
      </c>
      <c r="D4151" s="221">
        <v>164.92</v>
      </c>
    </row>
    <row r="4152" spans="1:4" ht="50.1" customHeight="1" x14ac:dyDescent="0.2">
      <c r="A4152" s="226">
        <v>96808</v>
      </c>
      <c r="B4152" s="223" t="s">
        <v>4517</v>
      </c>
      <c r="C4152" s="220" t="s">
        <v>206</v>
      </c>
      <c r="D4152" s="221">
        <v>9.0399999999999991</v>
      </c>
    </row>
    <row r="4153" spans="1:4" ht="50.1" customHeight="1" x14ac:dyDescent="0.2">
      <c r="A4153" s="226">
        <v>96809</v>
      </c>
      <c r="B4153" s="223" t="s">
        <v>4518</v>
      </c>
      <c r="C4153" s="220" t="s">
        <v>206</v>
      </c>
      <c r="D4153" s="221">
        <v>10.4</v>
      </c>
    </row>
    <row r="4154" spans="1:4" ht="50.1" customHeight="1" x14ac:dyDescent="0.2">
      <c r="A4154" s="226">
        <v>96810</v>
      </c>
      <c r="B4154" s="223" t="s">
        <v>4519</v>
      </c>
      <c r="C4154" s="220" t="s">
        <v>206</v>
      </c>
      <c r="D4154" s="221">
        <v>11.32</v>
      </c>
    </row>
    <row r="4155" spans="1:4" ht="50.1" customHeight="1" x14ac:dyDescent="0.2">
      <c r="A4155" s="226">
        <v>96811</v>
      </c>
      <c r="B4155" s="223" t="s">
        <v>4520</v>
      </c>
      <c r="C4155" s="220" t="s">
        <v>206</v>
      </c>
      <c r="D4155" s="221">
        <v>12.13</v>
      </c>
    </row>
    <row r="4156" spans="1:4" ht="50.1" customHeight="1" x14ac:dyDescent="0.2">
      <c r="A4156" s="226">
        <v>96812</v>
      </c>
      <c r="B4156" s="223" t="s">
        <v>4521</v>
      </c>
      <c r="C4156" s="220" t="s">
        <v>206</v>
      </c>
      <c r="D4156" s="221">
        <v>11.65</v>
      </c>
    </row>
    <row r="4157" spans="1:4" ht="50.1" customHeight="1" x14ac:dyDescent="0.2">
      <c r="A4157" s="226">
        <v>96813</v>
      </c>
      <c r="B4157" s="223" t="s">
        <v>4522</v>
      </c>
      <c r="C4157" s="220" t="s">
        <v>206</v>
      </c>
      <c r="D4157" s="221">
        <v>13.47</v>
      </c>
    </row>
    <row r="4158" spans="1:4" ht="50.1" customHeight="1" x14ac:dyDescent="0.2">
      <c r="A4158" s="226">
        <v>96814</v>
      </c>
      <c r="B4158" s="223" t="s">
        <v>4523</v>
      </c>
      <c r="C4158" s="220" t="s">
        <v>206</v>
      </c>
      <c r="D4158" s="221">
        <v>11.34</v>
      </c>
    </row>
    <row r="4159" spans="1:4" ht="50.1" customHeight="1" x14ac:dyDescent="0.2">
      <c r="A4159" s="226">
        <v>96815</v>
      </c>
      <c r="B4159" s="223" t="s">
        <v>4524</v>
      </c>
      <c r="C4159" s="220" t="s">
        <v>206</v>
      </c>
      <c r="D4159" s="221">
        <v>19.28</v>
      </c>
    </row>
    <row r="4160" spans="1:4" ht="50.1" customHeight="1" x14ac:dyDescent="0.2">
      <c r="A4160" s="226">
        <v>96816</v>
      </c>
      <c r="B4160" s="223" t="s">
        <v>4525</v>
      </c>
      <c r="C4160" s="220" t="s">
        <v>206</v>
      </c>
      <c r="D4160" s="221">
        <v>15.8</v>
      </c>
    </row>
    <row r="4161" spans="1:4" ht="50.1" customHeight="1" x14ac:dyDescent="0.2">
      <c r="A4161" s="226">
        <v>96817</v>
      </c>
      <c r="B4161" s="223" t="s">
        <v>4526</v>
      </c>
      <c r="C4161" s="220" t="s">
        <v>206</v>
      </c>
      <c r="D4161" s="221">
        <v>18.02</v>
      </c>
    </row>
    <row r="4162" spans="1:4" ht="50.1" customHeight="1" x14ac:dyDescent="0.2">
      <c r="A4162" s="226">
        <v>96818</v>
      </c>
      <c r="B4162" s="223" t="s">
        <v>4527</v>
      </c>
      <c r="C4162" s="220" t="s">
        <v>206</v>
      </c>
      <c r="D4162" s="221">
        <v>16.760000000000002</v>
      </c>
    </row>
    <row r="4163" spans="1:4" ht="50.1" customHeight="1" x14ac:dyDescent="0.2">
      <c r="A4163" s="226">
        <v>96819</v>
      </c>
      <c r="B4163" s="223" t="s">
        <v>4528</v>
      </c>
      <c r="C4163" s="220" t="s">
        <v>206</v>
      </c>
      <c r="D4163" s="221">
        <v>16.760000000000002</v>
      </c>
    </row>
    <row r="4164" spans="1:4" ht="50.1" customHeight="1" x14ac:dyDescent="0.2">
      <c r="A4164" s="226">
        <v>96820</v>
      </c>
      <c r="B4164" s="223" t="s">
        <v>4529</v>
      </c>
      <c r="C4164" s="220" t="s">
        <v>206</v>
      </c>
      <c r="D4164" s="221">
        <v>30.71</v>
      </c>
    </row>
    <row r="4165" spans="1:4" ht="50.1" customHeight="1" x14ac:dyDescent="0.2">
      <c r="A4165" s="226">
        <v>96821</v>
      </c>
      <c r="B4165" s="223" t="s">
        <v>4530</v>
      </c>
      <c r="C4165" s="220" t="s">
        <v>206</v>
      </c>
      <c r="D4165" s="221">
        <v>26.09</v>
      </c>
    </row>
    <row r="4166" spans="1:4" ht="50.1" customHeight="1" x14ac:dyDescent="0.2">
      <c r="A4166" s="226">
        <v>96822</v>
      </c>
      <c r="B4166" s="223" t="s">
        <v>4531</v>
      </c>
      <c r="C4166" s="220" t="s">
        <v>206</v>
      </c>
      <c r="D4166" s="221">
        <v>26.45</v>
      </c>
    </row>
    <row r="4167" spans="1:4" ht="50.1" customHeight="1" x14ac:dyDescent="0.2">
      <c r="A4167" s="226">
        <v>96823</v>
      </c>
      <c r="B4167" s="223" t="s">
        <v>4532</v>
      </c>
      <c r="C4167" s="220" t="s">
        <v>206</v>
      </c>
      <c r="D4167" s="221">
        <v>10.9</v>
      </c>
    </row>
    <row r="4168" spans="1:4" ht="50.1" customHeight="1" x14ac:dyDescent="0.2">
      <c r="A4168" s="226">
        <v>96824</v>
      </c>
      <c r="B4168" s="223" t="s">
        <v>4533</v>
      </c>
      <c r="C4168" s="220" t="s">
        <v>206</v>
      </c>
      <c r="D4168" s="221">
        <v>12.32</v>
      </c>
    </row>
    <row r="4169" spans="1:4" ht="50.1" customHeight="1" x14ac:dyDescent="0.2">
      <c r="A4169" s="226">
        <v>96825</v>
      </c>
      <c r="B4169" s="223" t="s">
        <v>4534</v>
      </c>
      <c r="C4169" s="220" t="s">
        <v>206</v>
      </c>
      <c r="D4169" s="221">
        <v>16.760000000000002</v>
      </c>
    </row>
    <row r="4170" spans="1:4" ht="50.1" customHeight="1" x14ac:dyDescent="0.2">
      <c r="A4170" s="226">
        <v>96826</v>
      </c>
      <c r="B4170" s="223" t="s">
        <v>4535</v>
      </c>
      <c r="C4170" s="220" t="s">
        <v>206</v>
      </c>
      <c r="D4170" s="221">
        <v>15.15</v>
      </c>
    </row>
    <row r="4171" spans="1:4" ht="50.1" customHeight="1" x14ac:dyDescent="0.2">
      <c r="A4171" s="226">
        <v>96827</v>
      </c>
      <c r="B4171" s="223" t="s">
        <v>4536</v>
      </c>
      <c r="C4171" s="220" t="s">
        <v>206</v>
      </c>
      <c r="D4171" s="221">
        <v>15.72</v>
      </c>
    </row>
    <row r="4172" spans="1:4" ht="50.1" customHeight="1" x14ac:dyDescent="0.2">
      <c r="A4172" s="226">
        <v>96828</v>
      </c>
      <c r="B4172" s="223" t="s">
        <v>4537</v>
      </c>
      <c r="C4172" s="220" t="s">
        <v>206</v>
      </c>
      <c r="D4172" s="221">
        <v>19.79</v>
      </c>
    </row>
    <row r="4173" spans="1:4" ht="50.1" customHeight="1" x14ac:dyDescent="0.2">
      <c r="A4173" s="226">
        <v>96829</v>
      </c>
      <c r="B4173" s="223" t="s">
        <v>4538</v>
      </c>
      <c r="C4173" s="220" t="s">
        <v>206</v>
      </c>
      <c r="D4173" s="221">
        <v>15.12</v>
      </c>
    </row>
    <row r="4174" spans="1:4" ht="50.1" customHeight="1" x14ac:dyDescent="0.2">
      <c r="A4174" s="226">
        <v>96830</v>
      </c>
      <c r="B4174" s="223" t="s">
        <v>4539</v>
      </c>
      <c r="C4174" s="220" t="s">
        <v>206</v>
      </c>
      <c r="D4174" s="221">
        <v>22.02</v>
      </c>
    </row>
    <row r="4175" spans="1:4" ht="50.1" customHeight="1" x14ac:dyDescent="0.2">
      <c r="A4175" s="226">
        <v>96831</v>
      </c>
      <c r="B4175" s="223" t="s">
        <v>4540</v>
      </c>
      <c r="C4175" s="220" t="s">
        <v>206</v>
      </c>
      <c r="D4175" s="221">
        <v>17.91</v>
      </c>
    </row>
    <row r="4176" spans="1:4" ht="50.1" customHeight="1" x14ac:dyDescent="0.2">
      <c r="A4176" s="226">
        <v>96832</v>
      </c>
      <c r="B4176" s="223" t="s">
        <v>4541</v>
      </c>
      <c r="C4176" s="220" t="s">
        <v>206</v>
      </c>
      <c r="D4176" s="221">
        <v>20.74</v>
      </c>
    </row>
    <row r="4177" spans="1:4" ht="50.1" customHeight="1" x14ac:dyDescent="0.2">
      <c r="A4177" s="226">
        <v>96833</v>
      </c>
      <c r="B4177" s="223" t="s">
        <v>4542</v>
      </c>
      <c r="C4177" s="220" t="s">
        <v>206</v>
      </c>
      <c r="D4177" s="221">
        <v>19.41</v>
      </c>
    </row>
    <row r="4178" spans="1:4" ht="50.1" customHeight="1" x14ac:dyDescent="0.2">
      <c r="A4178" s="226">
        <v>96834</v>
      </c>
      <c r="B4178" s="223" t="s">
        <v>4543</v>
      </c>
      <c r="C4178" s="220" t="s">
        <v>206</v>
      </c>
      <c r="D4178" s="221">
        <v>32.17</v>
      </c>
    </row>
    <row r="4179" spans="1:4" ht="50.1" customHeight="1" x14ac:dyDescent="0.2">
      <c r="A4179" s="226">
        <v>96835</v>
      </c>
      <c r="B4179" s="223" t="s">
        <v>4544</v>
      </c>
      <c r="C4179" s="220" t="s">
        <v>206</v>
      </c>
      <c r="D4179" s="221">
        <v>27.77</v>
      </c>
    </row>
    <row r="4180" spans="1:4" ht="50.1" customHeight="1" x14ac:dyDescent="0.2">
      <c r="A4180" s="226">
        <v>96836</v>
      </c>
      <c r="B4180" s="223" t="s">
        <v>4545</v>
      </c>
      <c r="C4180" s="220" t="s">
        <v>206</v>
      </c>
      <c r="D4180" s="221">
        <v>29.6</v>
      </c>
    </row>
    <row r="4181" spans="1:4" ht="50.1" customHeight="1" x14ac:dyDescent="0.2">
      <c r="A4181" s="226">
        <v>96837</v>
      </c>
      <c r="B4181" s="223" t="s">
        <v>4546</v>
      </c>
      <c r="C4181" s="220" t="s">
        <v>206</v>
      </c>
      <c r="D4181" s="221">
        <v>15.85</v>
      </c>
    </row>
    <row r="4182" spans="1:4" ht="50.1" customHeight="1" x14ac:dyDescent="0.2">
      <c r="A4182" s="226">
        <v>96838</v>
      </c>
      <c r="B4182" s="223" t="s">
        <v>4547</v>
      </c>
      <c r="C4182" s="220" t="s">
        <v>206</v>
      </c>
      <c r="D4182" s="221">
        <v>14.54</v>
      </c>
    </row>
    <row r="4183" spans="1:4" ht="50.1" customHeight="1" x14ac:dyDescent="0.2">
      <c r="A4183" s="226">
        <v>96839</v>
      </c>
      <c r="B4183" s="223" t="s">
        <v>4548</v>
      </c>
      <c r="C4183" s="220" t="s">
        <v>206</v>
      </c>
      <c r="D4183" s="221">
        <v>14.31</v>
      </c>
    </row>
    <row r="4184" spans="1:4" ht="50.1" customHeight="1" x14ac:dyDescent="0.2">
      <c r="A4184" s="226">
        <v>96840</v>
      </c>
      <c r="B4184" s="223" t="s">
        <v>4549</v>
      </c>
      <c r="C4184" s="220" t="s">
        <v>206</v>
      </c>
      <c r="D4184" s="221">
        <v>18.54</v>
      </c>
    </row>
    <row r="4185" spans="1:4" ht="50.1" customHeight="1" x14ac:dyDescent="0.2">
      <c r="A4185" s="226">
        <v>96841</v>
      </c>
      <c r="B4185" s="223" t="s">
        <v>4550</v>
      </c>
      <c r="C4185" s="220" t="s">
        <v>206</v>
      </c>
      <c r="D4185" s="221">
        <v>16.170000000000002</v>
      </c>
    </row>
    <row r="4186" spans="1:4" ht="50.1" customHeight="1" x14ac:dyDescent="0.2">
      <c r="A4186" s="226">
        <v>96842</v>
      </c>
      <c r="B4186" s="223" t="s">
        <v>4551</v>
      </c>
      <c r="C4186" s="220" t="s">
        <v>206</v>
      </c>
      <c r="D4186" s="221">
        <v>20.7</v>
      </c>
    </row>
    <row r="4187" spans="1:4" ht="50.1" customHeight="1" x14ac:dyDescent="0.2">
      <c r="A4187" s="226">
        <v>96843</v>
      </c>
      <c r="B4187" s="223" t="s">
        <v>4552</v>
      </c>
      <c r="C4187" s="220" t="s">
        <v>206</v>
      </c>
      <c r="D4187" s="221">
        <v>19.89</v>
      </c>
    </row>
    <row r="4188" spans="1:4" ht="50.1" customHeight="1" x14ac:dyDescent="0.2">
      <c r="A4188" s="226">
        <v>96844</v>
      </c>
      <c r="B4188" s="223" t="s">
        <v>4553</v>
      </c>
      <c r="C4188" s="220" t="s">
        <v>206</v>
      </c>
      <c r="D4188" s="221">
        <v>27.27</v>
      </c>
    </row>
    <row r="4189" spans="1:4" ht="50.1" customHeight="1" x14ac:dyDescent="0.2">
      <c r="A4189" s="226">
        <v>96845</v>
      </c>
      <c r="B4189" s="223" t="s">
        <v>4554</v>
      </c>
      <c r="C4189" s="220" t="s">
        <v>206</v>
      </c>
      <c r="D4189" s="221">
        <v>29.15</v>
      </c>
    </row>
    <row r="4190" spans="1:4" ht="50.1" customHeight="1" x14ac:dyDescent="0.2">
      <c r="A4190" s="226">
        <v>96846</v>
      </c>
      <c r="B4190" s="223" t="s">
        <v>4555</v>
      </c>
      <c r="C4190" s="220" t="s">
        <v>206</v>
      </c>
      <c r="D4190" s="221">
        <v>22.84</v>
      </c>
    </row>
    <row r="4191" spans="1:4" ht="50.1" customHeight="1" x14ac:dyDescent="0.2">
      <c r="A4191" s="226">
        <v>96847</v>
      </c>
      <c r="B4191" s="223" t="s">
        <v>4556</v>
      </c>
      <c r="C4191" s="220" t="s">
        <v>206</v>
      </c>
      <c r="D4191" s="221">
        <v>25.15</v>
      </c>
    </row>
    <row r="4192" spans="1:4" ht="50.1" customHeight="1" x14ac:dyDescent="0.2">
      <c r="A4192" s="226">
        <v>96848</v>
      </c>
      <c r="B4192" s="223" t="s">
        <v>4557</v>
      </c>
      <c r="C4192" s="220" t="s">
        <v>206</v>
      </c>
      <c r="D4192" s="221">
        <v>37.83</v>
      </c>
    </row>
    <row r="4193" spans="1:4" ht="50.1" customHeight="1" x14ac:dyDescent="0.2">
      <c r="A4193" s="226">
        <v>96849</v>
      </c>
      <c r="B4193" s="223" t="s">
        <v>4558</v>
      </c>
      <c r="C4193" s="220" t="s">
        <v>206</v>
      </c>
      <c r="D4193" s="221">
        <v>13.68</v>
      </c>
    </row>
    <row r="4194" spans="1:4" ht="50.1" customHeight="1" x14ac:dyDescent="0.2">
      <c r="A4194" s="226">
        <v>96850</v>
      </c>
      <c r="B4194" s="223" t="s">
        <v>4559</v>
      </c>
      <c r="C4194" s="220" t="s">
        <v>206</v>
      </c>
      <c r="D4194" s="221">
        <v>16.04</v>
      </c>
    </row>
    <row r="4195" spans="1:4" ht="50.1" customHeight="1" x14ac:dyDescent="0.2">
      <c r="A4195" s="226">
        <v>96851</v>
      </c>
      <c r="B4195" s="223" t="s">
        <v>4560</v>
      </c>
      <c r="C4195" s="220" t="s">
        <v>206</v>
      </c>
      <c r="D4195" s="221">
        <v>21.33</v>
      </c>
    </row>
    <row r="4196" spans="1:4" ht="50.1" customHeight="1" x14ac:dyDescent="0.2">
      <c r="A4196" s="226">
        <v>96852</v>
      </c>
      <c r="B4196" s="223" t="s">
        <v>4561</v>
      </c>
      <c r="C4196" s="220" t="s">
        <v>206</v>
      </c>
      <c r="D4196" s="221">
        <v>18.239999999999998</v>
      </c>
    </row>
    <row r="4197" spans="1:4" ht="50.1" customHeight="1" x14ac:dyDescent="0.2">
      <c r="A4197" s="226">
        <v>96853</v>
      </c>
      <c r="B4197" s="223" t="s">
        <v>4562</v>
      </c>
      <c r="C4197" s="220" t="s">
        <v>206</v>
      </c>
      <c r="D4197" s="221">
        <v>20.55</v>
      </c>
    </row>
    <row r="4198" spans="1:4" ht="50.1" customHeight="1" x14ac:dyDescent="0.2">
      <c r="A4198" s="226">
        <v>96854</v>
      </c>
      <c r="B4198" s="223" t="s">
        <v>4563</v>
      </c>
      <c r="C4198" s="220" t="s">
        <v>206</v>
      </c>
      <c r="D4198" s="221">
        <v>24.64</v>
      </c>
    </row>
    <row r="4199" spans="1:4" ht="50.1" customHeight="1" x14ac:dyDescent="0.2">
      <c r="A4199" s="226">
        <v>96855</v>
      </c>
      <c r="B4199" s="223" t="s">
        <v>4564</v>
      </c>
      <c r="C4199" s="220" t="s">
        <v>206</v>
      </c>
      <c r="D4199" s="221">
        <v>22.66</v>
      </c>
    </row>
    <row r="4200" spans="1:4" ht="50.1" customHeight="1" x14ac:dyDescent="0.2">
      <c r="A4200" s="226">
        <v>96856</v>
      </c>
      <c r="B4200" s="223" t="s">
        <v>4565</v>
      </c>
      <c r="C4200" s="220" t="s">
        <v>206</v>
      </c>
      <c r="D4200" s="221">
        <v>23</v>
      </c>
    </row>
    <row r="4201" spans="1:4" ht="50.1" customHeight="1" x14ac:dyDescent="0.2">
      <c r="A4201" s="226">
        <v>96857</v>
      </c>
      <c r="B4201" s="223" t="s">
        <v>4566</v>
      </c>
      <c r="C4201" s="220" t="s">
        <v>206</v>
      </c>
      <c r="D4201" s="221">
        <v>36.83</v>
      </c>
    </row>
    <row r="4202" spans="1:4" ht="50.1" customHeight="1" x14ac:dyDescent="0.2">
      <c r="A4202" s="226">
        <v>96858</v>
      </c>
      <c r="B4202" s="223" t="s">
        <v>4567</v>
      </c>
      <c r="C4202" s="220" t="s">
        <v>206</v>
      </c>
      <c r="D4202" s="221">
        <v>37.17</v>
      </c>
    </row>
    <row r="4203" spans="1:4" ht="50.1" customHeight="1" x14ac:dyDescent="0.2">
      <c r="A4203" s="226">
        <v>96859</v>
      </c>
      <c r="B4203" s="223" t="s">
        <v>4568</v>
      </c>
      <c r="C4203" s="220" t="s">
        <v>206</v>
      </c>
      <c r="D4203" s="221">
        <v>46.15</v>
      </c>
    </row>
    <row r="4204" spans="1:4" ht="50.1" customHeight="1" x14ac:dyDescent="0.2">
      <c r="A4204" s="226">
        <v>96860</v>
      </c>
      <c r="B4204" s="223" t="s">
        <v>4569</v>
      </c>
      <c r="C4204" s="220" t="s">
        <v>206</v>
      </c>
      <c r="D4204" s="221">
        <v>18.36</v>
      </c>
    </row>
    <row r="4205" spans="1:4" ht="50.1" customHeight="1" x14ac:dyDescent="0.2">
      <c r="A4205" s="226">
        <v>96861</v>
      </c>
      <c r="B4205" s="223" t="s">
        <v>4570</v>
      </c>
      <c r="C4205" s="220" t="s">
        <v>206</v>
      </c>
      <c r="D4205" s="221">
        <v>19.850000000000001</v>
      </c>
    </row>
    <row r="4206" spans="1:4" ht="50.1" customHeight="1" x14ac:dyDescent="0.2">
      <c r="A4206" s="226">
        <v>96862</v>
      </c>
      <c r="B4206" s="223" t="s">
        <v>4571</v>
      </c>
      <c r="C4206" s="220" t="s">
        <v>206</v>
      </c>
      <c r="D4206" s="221">
        <v>22.14</v>
      </c>
    </row>
    <row r="4207" spans="1:4" ht="50.1" customHeight="1" x14ac:dyDescent="0.2">
      <c r="A4207" s="226">
        <v>96863</v>
      </c>
      <c r="B4207" s="223" t="s">
        <v>4572</v>
      </c>
      <c r="C4207" s="220" t="s">
        <v>206</v>
      </c>
      <c r="D4207" s="221">
        <v>21.89</v>
      </c>
    </row>
    <row r="4208" spans="1:4" ht="50.1" customHeight="1" x14ac:dyDescent="0.2">
      <c r="A4208" s="226">
        <v>96864</v>
      </c>
      <c r="B4208" s="223" t="s">
        <v>4573</v>
      </c>
      <c r="C4208" s="220" t="s">
        <v>206</v>
      </c>
      <c r="D4208" s="221">
        <v>34.85</v>
      </c>
    </row>
    <row r="4209" spans="1:4" ht="50.1" customHeight="1" x14ac:dyDescent="0.2">
      <c r="A4209" s="226">
        <v>96865</v>
      </c>
      <c r="B4209" s="223" t="s">
        <v>4574</v>
      </c>
      <c r="C4209" s="220" t="s">
        <v>206</v>
      </c>
      <c r="D4209" s="221">
        <v>34.130000000000003</v>
      </c>
    </row>
    <row r="4210" spans="1:4" ht="50.1" customHeight="1" x14ac:dyDescent="0.2">
      <c r="A4210" s="226">
        <v>96866</v>
      </c>
      <c r="B4210" s="223" t="s">
        <v>4575</v>
      </c>
      <c r="C4210" s="220" t="s">
        <v>206</v>
      </c>
      <c r="D4210" s="221">
        <v>45.85</v>
      </c>
    </row>
    <row r="4211" spans="1:4" ht="50.1" customHeight="1" x14ac:dyDescent="0.2">
      <c r="A4211" s="226">
        <v>96867</v>
      </c>
      <c r="B4211" s="223" t="s">
        <v>4576</v>
      </c>
      <c r="C4211" s="220" t="s">
        <v>206</v>
      </c>
      <c r="D4211" s="221">
        <v>53.39</v>
      </c>
    </row>
    <row r="4212" spans="1:4" ht="50.1" customHeight="1" x14ac:dyDescent="0.2">
      <c r="A4212" s="226">
        <v>96868</v>
      </c>
      <c r="B4212" s="223" t="s">
        <v>4577</v>
      </c>
      <c r="C4212" s="220" t="s">
        <v>206</v>
      </c>
      <c r="D4212" s="221">
        <v>21.26</v>
      </c>
    </row>
    <row r="4213" spans="1:4" ht="50.1" customHeight="1" x14ac:dyDescent="0.2">
      <c r="A4213" s="226">
        <v>96869</v>
      </c>
      <c r="B4213" s="223" t="s">
        <v>4578</v>
      </c>
      <c r="C4213" s="220" t="s">
        <v>206</v>
      </c>
      <c r="D4213" s="221">
        <v>25.4</v>
      </c>
    </row>
    <row r="4214" spans="1:4" ht="50.1" customHeight="1" x14ac:dyDescent="0.2">
      <c r="A4214" s="226">
        <v>96870</v>
      </c>
      <c r="B4214" s="223" t="s">
        <v>4579</v>
      </c>
      <c r="C4214" s="220" t="s">
        <v>206</v>
      </c>
      <c r="D4214" s="221">
        <v>40.25</v>
      </c>
    </row>
    <row r="4215" spans="1:4" ht="50.1" customHeight="1" x14ac:dyDescent="0.2">
      <c r="A4215" s="226">
        <v>96871</v>
      </c>
      <c r="B4215" s="223" t="s">
        <v>4580</v>
      </c>
      <c r="C4215" s="220" t="s">
        <v>206</v>
      </c>
      <c r="D4215" s="221">
        <v>58.44</v>
      </c>
    </row>
    <row r="4216" spans="1:4" ht="50.1" customHeight="1" x14ac:dyDescent="0.2">
      <c r="A4216" s="226">
        <v>96872</v>
      </c>
      <c r="B4216" s="223" t="s">
        <v>4581</v>
      </c>
      <c r="C4216" s="220" t="s">
        <v>206</v>
      </c>
      <c r="D4216" s="221">
        <v>52.16</v>
      </c>
    </row>
    <row r="4217" spans="1:4" ht="50.1" customHeight="1" x14ac:dyDescent="0.2">
      <c r="A4217" s="226">
        <v>96873</v>
      </c>
      <c r="B4217" s="223" t="s">
        <v>4582</v>
      </c>
      <c r="C4217" s="220" t="s">
        <v>206</v>
      </c>
      <c r="D4217" s="221">
        <v>60.49</v>
      </c>
    </row>
    <row r="4218" spans="1:4" ht="50.1" customHeight="1" x14ac:dyDescent="0.2">
      <c r="A4218" s="226">
        <v>96874</v>
      </c>
      <c r="B4218" s="223" t="s">
        <v>4583</v>
      </c>
      <c r="C4218" s="220" t="s">
        <v>206</v>
      </c>
      <c r="D4218" s="221">
        <v>63.7</v>
      </c>
    </row>
    <row r="4219" spans="1:4" ht="50.1" customHeight="1" x14ac:dyDescent="0.2">
      <c r="A4219" s="226">
        <v>96875</v>
      </c>
      <c r="B4219" s="223" t="s">
        <v>4584</v>
      </c>
      <c r="C4219" s="220" t="s">
        <v>206</v>
      </c>
      <c r="D4219" s="221">
        <v>77.08</v>
      </c>
    </row>
    <row r="4220" spans="1:4" ht="50.1" customHeight="1" x14ac:dyDescent="0.2">
      <c r="A4220" s="226">
        <v>96876</v>
      </c>
      <c r="B4220" s="223" t="s">
        <v>4585</v>
      </c>
      <c r="C4220" s="220" t="s">
        <v>206</v>
      </c>
      <c r="D4220" s="221">
        <v>137.59</v>
      </c>
    </row>
    <row r="4221" spans="1:4" ht="50.1" customHeight="1" x14ac:dyDescent="0.2">
      <c r="A4221" s="226">
        <v>96877</v>
      </c>
      <c r="B4221" s="223" t="s">
        <v>4586</v>
      </c>
      <c r="C4221" s="220" t="s">
        <v>206</v>
      </c>
      <c r="D4221" s="221">
        <v>147.30000000000001</v>
      </c>
    </row>
    <row r="4222" spans="1:4" ht="50.1" customHeight="1" x14ac:dyDescent="0.2">
      <c r="A4222" s="226">
        <v>96878</v>
      </c>
      <c r="B4222" s="223" t="s">
        <v>4587</v>
      </c>
      <c r="C4222" s="220" t="s">
        <v>206</v>
      </c>
      <c r="D4222" s="221">
        <v>149.12</v>
      </c>
    </row>
    <row r="4223" spans="1:4" ht="50.1" customHeight="1" x14ac:dyDescent="0.2">
      <c r="A4223" s="226">
        <v>96879</v>
      </c>
      <c r="B4223" s="223" t="s">
        <v>4588</v>
      </c>
      <c r="C4223" s="220" t="s">
        <v>206</v>
      </c>
      <c r="D4223" s="221">
        <v>149.53</v>
      </c>
    </row>
    <row r="4224" spans="1:4" ht="50.1" customHeight="1" x14ac:dyDescent="0.2">
      <c r="A4224" s="226">
        <v>96880</v>
      </c>
      <c r="B4224" s="223" t="s">
        <v>4589</v>
      </c>
      <c r="C4224" s="220" t="s">
        <v>206</v>
      </c>
      <c r="D4224" s="221">
        <v>171.28</v>
      </c>
    </row>
    <row r="4225" spans="1:4" ht="50.1" customHeight="1" x14ac:dyDescent="0.2">
      <c r="A4225" s="226">
        <v>96881</v>
      </c>
      <c r="B4225" s="223" t="s">
        <v>4590</v>
      </c>
      <c r="C4225" s="220" t="s">
        <v>206</v>
      </c>
      <c r="D4225" s="221">
        <v>181.13</v>
      </c>
    </row>
    <row r="4226" spans="1:4" ht="50.1" customHeight="1" x14ac:dyDescent="0.2">
      <c r="A4226" s="226">
        <v>97425</v>
      </c>
      <c r="B4226" s="223" t="s">
        <v>4591</v>
      </c>
      <c r="C4226" s="220" t="s">
        <v>206</v>
      </c>
      <c r="D4226" s="221">
        <v>17.09</v>
      </c>
    </row>
    <row r="4227" spans="1:4" ht="50.1" customHeight="1" x14ac:dyDescent="0.2">
      <c r="A4227" s="226">
        <v>97426</v>
      </c>
      <c r="B4227" s="223" t="s">
        <v>4592</v>
      </c>
      <c r="C4227" s="220" t="s">
        <v>206</v>
      </c>
      <c r="D4227" s="221">
        <v>20.45</v>
      </c>
    </row>
    <row r="4228" spans="1:4" ht="50.1" customHeight="1" x14ac:dyDescent="0.2">
      <c r="A4228" s="226">
        <v>97427</v>
      </c>
      <c r="B4228" s="223" t="s">
        <v>4593</v>
      </c>
      <c r="C4228" s="220" t="s">
        <v>206</v>
      </c>
      <c r="D4228" s="221">
        <v>22.99</v>
      </c>
    </row>
    <row r="4229" spans="1:4" ht="50.1" customHeight="1" x14ac:dyDescent="0.2">
      <c r="A4229" s="226">
        <v>97428</v>
      </c>
      <c r="B4229" s="223" t="s">
        <v>4594</v>
      </c>
      <c r="C4229" s="220" t="s">
        <v>206</v>
      </c>
      <c r="D4229" s="221">
        <v>28.89</v>
      </c>
    </row>
    <row r="4230" spans="1:4" ht="50.1" customHeight="1" x14ac:dyDescent="0.2">
      <c r="A4230" s="226">
        <v>97429</v>
      </c>
      <c r="B4230" s="223" t="s">
        <v>4595</v>
      </c>
      <c r="C4230" s="220" t="s">
        <v>206</v>
      </c>
      <c r="D4230" s="221">
        <v>34.32</v>
      </c>
    </row>
    <row r="4231" spans="1:4" ht="50.1" customHeight="1" x14ac:dyDescent="0.2">
      <c r="A4231" s="226">
        <v>97430</v>
      </c>
      <c r="B4231" s="223" t="s">
        <v>4596</v>
      </c>
      <c r="C4231" s="220" t="s">
        <v>206</v>
      </c>
      <c r="D4231" s="221">
        <v>25.69</v>
      </c>
    </row>
    <row r="4232" spans="1:4" ht="50.1" customHeight="1" x14ac:dyDescent="0.2">
      <c r="A4232" s="226">
        <v>97431</v>
      </c>
      <c r="B4232" s="223" t="s">
        <v>4597</v>
      </c>
      <c r="C4232" s="220" t="s">
        <v>206</v>
      </c>
      <c r="D4232" s="221">
        <v>28.63</v>
      </c>
    </row>
    <row r="4233" spans="1:4" ht="50.1" customHeight="1" x14ac:dyDescent="0.2">
      <c r="A4233" s="226">
        <v>97432</v>
      </c>
      <c r="B4233" s="223" t="s">
        <v>4598</v>
      </c>
      <c r="C4233" s="220" t="s">
        <v>206</v>
      </c>
      <c r="D4233" s="221">
        <v>32.28</v>
      </c>
    </row>
    <row r="4234" spans="1:4" ht="50.1" customHeight="1" x14ac:dyDescent="0.2">
      <c r="A4234" s="226">
        <v>97433</v>
      </c>
      <c r="B4234" s="223" t="s">
        <v>4599</v>
      </c>
      <c r="C4234" s="220" t="s">
        <v>206</v>
      </c>
      <c r="D4234" s="221">
        <v>59.21</v>
      </c>
    </row>
    <row r="4235" spans="1:4" ht="50.1" customHeight="1" x14ac:dyDescent="0.2">
      <c r="A4235" s="226">
        <v>97434</v>
      </c>
      <c r="B4235" s="223" t="s">
        <v>4600</v>
      </c>
      <c r="C4235" s="220" t="s">
        <v>206</v>
      </c>
      <c r="D4235" s="221">
        <v>60.34</v>
      </c>
    </row>
    <row r="4236" spans="1:4" ht="50.1" customHeight="1" x14ac:dyDescent="0.2">
      <c r="A4236" s="226">
        <v>97435</v>
      </c>
      <c r="B4236" s="223" t="s">
        <v>4601</v>
      </c>
      <c r="C4236" s="220" t="s">
        <v>206</v>
      </c>
      <c r="D4236" s="221">
        <v>69.27</v>
      </c>
    </row>
    <row r="4237" spans="1:4" ht="50.1" customHeight="1" x14ac:dyDescent="0.2">
      <c r="A4237" s="226">
        <v>97436</v>
      </c>
      <c r="B4237" s="223" t="s">
        <v>4602</v>
      </c>
      <c r="C4237" s="220" t="s">
        <v>206</v>
      </c>
      <c r="D4237" s="221">
        <v>71.44</v>
      </c>
    </row>
    <row r="4238" spans="1:4" ht="50.1" customHeight="1" x14ac:dyDescent="0.2">
      <c r="A4238" s="226">
        <v>97437</v>
      </c>
      <c r="B4238" s="223" t="s">
        <v>4603</v>
      </c>
      <c r="C4238" s="220" t="s">
        <v>206</v>
      </c>
      <c r="D4238" s="221">
        <v>79.260000000000005</v>
      </c>
    </row>
    <row r="4239" spans="1:4" ht="50.1" customHeight="1" x14ac:dyDescent="0.2">
      <c r="A4239" s="226">
        <v>97438</v>
      </c>
      <c r="B4239" s="223" t="s">
        <v>4604</v>
      </c>
      <c r="C4239" s="220" t="s">
        <v>206</v>
      </c>
      <c r="D4239" s="221">
        <v>81.59</v>
      </c>
    </row>
    <row r="4240" spans="1:4" ht="50.1" customHeight="1" x14ac:dyDescent="0.2">
      <c r="A4240" s="226">
        <v>97439</v>
      </c>
      <c r="B4240" s="223" t="s">
        <v>4605</v>
      </c>
      <c r="C4240" s="220" t="s">
        <v>206</v>
      </c>
      <c r="D4240" s="221">
        <v>89.8</v>
      </c>
    </row>
    <row r="4241" spans="1:4" ht="50.1" customHeight="1" x14ac:dyDescent="0.2">
      <c r="A4241" s="226">
        <v>97440</v>
      </c>
      <c r="B4241" s="223" t="s">
        <v>4606</v>
      </c>
      <c r="C4241" s="220" t="s">
        <v>206</v>
      </c>
      <c r="D4241" s="221">
        <v>107.68</v>
      </c>
    </row>
    <row r="4242" spans="1:4" ht="50.1" customHeight="1" x14ac:dyDescent="0.2">
      <c r="A4242" s="226">
        <v>97442</v>
      </c>
      <c r="B4242" s="223" t="s">
        <v>4607</v>
      </c>
      <c r="C4242" s="220" t="s">
        <v>206</v>
      </c>
      <c r="D4242" s="221">
        <v>118.96</v>
      </c>
    </row>
    <row r="4243" spans="1:4" ht="50.1" customHeight="1" x14ac:dyDescent="0.2">
      <c r="A4243" s="226">
        <v>97443</v>
      </c>
      <c r="B4243" s="223" t="s">
        <v>4608</v>
      </c>
      <c r="C4243" s="220" t="s">
        <v>206</v>
      </c>
      <c r="D4243" s="221">
        <v>59.14</v>
      </c>
    </row>
    <row r="4244" spans="1:4" ht="50.1" customHeight="1" x14ac:dyDescent="0.2">
      <c r="A4244" s="226">
        <v>97444</v>
      </c>
      <c r="B4244" s="223" t="s">
        <v>4609</v>
      </c>
      <c r="C4244" s="220" t="s">
        <v>206</v>
      </c>
      <c r="D4244" s="221">
        <v>68.459999999999994</v>
      </c>
    </row>
    <row r="4245" spans="1:4" ht="50.1" customHeight="1" x14ac:dyDescent="0.2">
      <c r="A4245" s="226">
        <v>97446</v>
      </c>
      <c r="B4245" s="223" t="s">
        <v>4610</v>
      </c>
      <c r="C4245" s="220" t="s">
        <v>206</v>
      </c>
      <c r="D4245" s="221">
        <v>114.46</v>
      </c>
    </row>
    <row r="4246" spans="1:4" ht="50.1" customHeight="1" x14ac:dyDescent="0.2">
      <c r="A4246" s="226">
        <v>97447</v>
      </c>
      <c r="B4246" s="223" t="s">
        <v>4611</v>
      </c>
      <c r="C4246" s="220" t="s">
        <v>206</v>
      </c>
      <c r="D4246" s="221">
        <v>114.46</v>
      </c>
    </row>
    <row r="4247" spans="1:4" ht="50.1" customHeight="1" x14ac:dyDescent="0.2">
      <c r="A4247" s="226">
        <v>97449</v>
      </c>
      <c r="B4247" s="223" t="s">
        <v>4612</v>
      </c>
      <c r="C4247" s="220" t="s">
        <v>206</v>
      </c>
      <c r="D4247" s="221">
        <v>122.2</v>
      </c>
    </row>
    <row r="4248" spans="1:4" ht="50.1" customHeight="1" x14ac:dyDescent="0.2">
      <c r="A4248" s="226">
        <v>97450</v>
      </c>
      <c r="B4248" s="223" t="s">
        <v>4613</v>
      </c>
      <c r="C4248" s="220" t="s">
        <v>206</v>
      </c>
      <c r="D4248" s="221">
        <v>147.58000000000001</v>
      </c>
    </row>
    <row r="4249" spans="1:4" ht="50.1" customHeight="1" x14ac:dyDescent="0.2">
      <c r="A4249" s="226">
        <v>97452</v>
      </c>
      <c r="B4249" s="223" t="s">
        <v>4614</v>
      </c>
      <c r="C4249" s="220" t="s">
        <v>206</v>
      </c>
      <c r="D4249" s="221">
        <v>96.31</v>
      </c>
    </row>
    <row r="4250" spans="1:4" ht="50.1" customHeight="1" x14ac:dyDescent="0.2">
      <c r="A4250" s="226">
        <v>97453</v>
      </c>
      <c r="B4250" s="223" t="s">
        <v>4615</v>
      </c>
      <c r="C4250" s="220" t="s">
        <v>206</v>
      </c>
      <c r="D4250" s="221">
        <v>101.63</v>
      </c>
    </row>
    <row r="4251" spans="1:4" ht="50.1" customHeight="1" x14ac:dyDescent="0.2">
      <c r="A4251" s="226">
        <v>97454</v>
      </c>
      <c r="B4251" s="223" t="s">
        <v>4616</v>
      </c>
      <c r="C4251" s="220" t="s">
        <v>206</v>
      </c>
      <c r="D4251" s="221">
        <v>158.18</v>
      </c>
    </row>
    <row r="4252" spans="1:4" ht="50.1" customHeight="1" x14ac:dyDescent="0.2">
      <c r="A4252" s="226">
        <v>97455</v>
      </c>
      <c r="B4252" s="223" t="s">
        <v>4617</v>
      </c>
      <c r="C4252" s="220" t="s">
        <v>206</v>
      </c>
      <c r="D4252" s="221">
        <v>166.69</v>
      </c>
    </row>
    <row r="4253" spans="1:4" ht="50.1" customHeight="1" x14ac:dyDescent="0.2">
      <c r="A4253" s="226">
        <v>97456</v>
      </c>
      <c r="B4253" s="223" t="s">
        <v>4618</v>
      </c>
      <c r="C4253" s="220" t="s">
        <v>206</v>
      </c>
      <c r="D4253" s="221">
        <v>345.58</v>
      </c>
    </row>
    <row r="4254" spans="1:4" ht="50.1" customHeight="1" x14ac:dyDescent="0.2">
      <c r="A4254" s="226">
        <v>97457</v>
      </c>
      <c r="B4254" s="223" t="s">
        <v>4619</v>
      </c>
      <c r="C4254" s="220" t="s">
        <v>206</v>
      </c>
      <c r="D4254" s="221">
        <v>307.39999999999998</v>
      </c>
    </row>
    <row r="4255" spans="1:4" ht="50.1" customHeight="1" x14ac:dyDescent="0.2">
      <c r="A4255" s="226">
        <v>97458</v>
      </c>
      <c r="B4255" s="223" t="s">
        <v>4620</v>
      </c>
      <c r="C4255" s="220" t="s">
        <v>206</v>
      </c>
      <c r="D4255" s="221">
        <v>149.82</v>
      </c>
    </row>
    <row r="4256" spans="1:4" ht="50.1" customHeight="1" x14ac:dyDescent="0.2">
      <c r="A4256" s="226">
        <v>97459</v>
      </c>
      <c r="B4256" s="223" t="s">
        <v>4621</v>
      </c>
      <c r="C4256" s="220" t="s">
        <v>206</v>
      </c>
      <c r="D4256" s="221">
        <v>249.17</v>
      </c>
    </row>
    <row r="4257" spans="1:4" ht="50.1" customHeight="1" x14ac:dyDescent="0.2">
      <c r="A4257" s="226">
        <v>97460</v>
      </c>
      <c r="B4257" s="223" t="s">
        <v>4622</v>
      </c>
      <c r="C4257" s="220" t="s">
        <v>206</v>
      </c>
      <c r="D4257" s="221">
        <v>376.61</v>
      </c>
    </row>
    <row r="4258" spans="1:4" ht="50.1" customHeight="1" x14ac:dyDescent="0.2">
      <c r="A4258" s="226">
        <v>97461</v>
      </c>
      <c r="B4258" s="223" t="s">
        <v>4623</v>
      </c>
      <c r="C4258" s="220" t="s">
        <v>206</v>
      </c>
      <c r="D4258" s="221">
        <v>18.52</v>
      </c>
    </row>
    <row r="4259" spans="1:4" ht="50.1" customHeight="1" x14ac:dyDescent="0.2">
      <c r="A4259" s="226">
        <v>97462</v>
      </c>
      <c r="B4259" s="223" t="s">
        <v>4624</v>
      </c>
      <c r="C4259" s="220" t="s">
        <v>206</v>
      </c>
      <c r="D4259" s="221">
        <v>15.79</v>
      </c>
    </row>
    <row r="4260" spans="1:4" ht="50.1" customHeight="1" x14ac:dyDescent="0.2">
      <c r="A4260" s="226">
        <v>97464</v>
      </c>
      <c r="B4260" s="223" t="s">
        <v>4625</v>
      </c>
      <c r="C4260" s="220" t="s">
        <v>206</v>
      </c>
      <c r="D4260" s="221">
        <v>26.36</v>
      </c>
    </row>
    <row r="4261" spans="1:4" ht="50.1" customHeight="1" x14ac:dyDescent="0.2">
      <c r="A4261" s="226">
        <v>97465</v>
      </c>
      <c r="B4261" s="223" t="s">
        <v>4626</v>
      </c>
      <c r="C4261" s="220" t="s">
        <v>206</v>
      </c>
      <c r="D4261" s="221">
        <v>30.97</v>
      </c>
    </row>
    <row r="4262" spans="1:4" ht="50.1" customHeight="1" x14ac:dyDescent="0.2">
      <c r="A4262" s="226">
        <v>97467</v>
      </c>
      <c r="B4262" s="223" t="s">
        <v>4627</v>
      </c>
      <c r="C4262" s="220" t="s">
        <v>206</v>
      </c>
      <c r="D4262" s="221">
        <v>33.409999999999997</v>
      </c>
    </row>
    <row r="4263" spans="1:4" ht="50.1" customHeight="1" x14ac:dyDescent="0.2">
      <c r="A4263" s="226">
        <v>97468</v>
      </c>
      <c r="B4263" s="223" t="s">
        <v>4628</v>
      </c>
      <c r="C4263" s="220" t="s">
        <v>206</v>
      </c>
      <c r="D4263" s="221">
        <v>39.299999999999997</v>
      </c>
    </row>
    <row r="4264" spans="1:4" ht="50.1" customHeight="1" x14ac:dyDescent="0.2">
      <c r="A4264" s="226">
        <v>97470</v>
      </c>
      <c r="B4264" s="223" t="s">
        <v>4629</v>
      </c>
      <c r="C4264" s="220" t="s">
        <v>206</v>
      </c>
      <c r="D4264" s="221">
        <v>48.62</v>
      </c>
    </row>
    <row r="4265" spans="1:4" ht="50.1" customHeight="1" x14ac:dyDescent="0.2">
      <c r="A4265" s="226">
        <v>97471</v>
      </c>
      <c r="B4265" s="223" t="s">
        <v>4630</v>
      </c>
      <c r="C4265" s="220" t="s">
        <v>206</v>
      </c>
      <c r="D4265" s="221">
        <v>57.94</v>
      </c>
    </row>
    <row r="4266" spans="1:4" ht="50.1" customHeight="1" x14ac:dyDescent="0.2">
      <c r="A4266" s="226">
        <v>97474</v>
      </c>
      <c r="B4266" s="223" t="s">
        <v>4631</v>
      </c>
      <c r="C4266" s="220" t="s">
        <v>206</v>
      </c>
      <c r="D4266" s="221">
        <v>86.9</v>
      </c>
    </row>
    <row r="4267" spans="1:4" ht="50.1" customHeight="1" x14ac:dyDescent="0.2">
      <c r="A4267" s="226">
        <v>97475</v>
      </c>
      <c r="B4267" s="223" t="s">
        <v>4632</v>
      </c>
      <c r="C4267" s="220" t="s">
        <v>206</v>
      </c>
      <c r="D4267" s="221">
        <v>105.74</v>
      </c>
    </row>
    <row r="4268" spans="1:4" ht="50.1" customHeight="1" x14ac:dyDescent="0.2">
      <c r="A4268" s="226">
        <v>97477</v>
      </c>
      <c r="B4268" s="223" t="s">
        <v>4633</v>
      </c>
      <c r="C4268" s="220" t="s">
        <v>206</v>
      </c>
      <c r="D4268" s="221">
        <v>115.26</v>
      </c>
    </row>
    <row r="4269" spans="1:4" ht="50.1" customHeight="1" x14ac:dyDescent="0.2">
      <c r="A4269" s="226">
        <v>97478</v>
      </c>
      <c r="B4269" s="223" t="s">
        <v>4634</v>
      </c>
      <c r="C4269" s="220" t="s">
        <v>206</v>
      </c>
      <c r="D4269" s="221">
        <v>140.63999999999999</v>
      </c>
    </row>
    <row r="4270" spans="1:4" ht="50.1" customHeight="1" x14ac:dyDescent="0.2">
      <c r="A4270" s="226">
        <v>97479</v>
      </c>
      <c r="B4270" s="223" t="s">
        <v>4635</v>
      </c>
      <c r="C4270" s="220" t="s">
        <v>206</v>
      </c>
      <c r="D4270" s="221">
        <v>29.61</v>
      </c>
    </row>
    <row r="4271" spans="1:4" ht="50.1" customHeight="1" x14ac:dyDescent="0.2">
      <c r="A4271" s="226">
        <v>97480</v>
      </c>
      <c r="B4271" s="223" t="s">
        <v>4636</v>
      </c>
      <c r="C4271" s="220" t="s">
        <v>206</v>
      </c>
      <c r="D4271" s="221">
        <v>29.61</v>
      </c>
    </row>
    <row r="4272" spans="1:4" ht="50.1" customHeight="1" x14ac:dyDescent="0.2">
      <c r="A4272" s="226">
        <v>97481</v>
      </c>
      <c r="B4272" s="223" t="s">
        <v>4637</v>
      </c>
      <c r="C4272" s="220" t="s">
        <v>206</v>
      </c>
      <c r="D4272" s="221">
        <v>42.43</v>
      </c>
    </row>
    <row r="4273" spans="1:4" ht="50.1" customHeight="1" x14ac:dyDescent="0.2">
      <c r="A4273" s="226">
        <v>97482</v>
      </c>
      <c r="B4273" s="223" t="s">
        <v>4638</v>
      </c>
      <c r="C4273" s="220" t="s">
        <v>206</v>
      </c>
      <c r="D4273" s="221">
        <v>42.43</v>
      </c>
    </row>
    <row r="4274" spans="1:4" ht="50.1" customHeight="1" x14ac:dyDescent="0.2">
      <c r="A4274" s="226">
        <v>97483</v>
      </c>
      <c r="B4274" s="223" t="s">
        <v>4639</v>
      </c>
      <c r="C4274" s="220" t="s">
        <v>206</v>
      </c>
      <c r="D4274" s="221">
        <v>58.84</v>
      </c>
    </row>
    <row r="4275" spans="1:4" ht="50.1" customHeight="1" x14ac:dyDescent="0.2">
      <c r="A4275" s="226">
        <v>97484</v>
      </c>
      <c r="B4275" s="223" t="s">
        <v>4640</v>
      </c>
      <c r="C4275" s="220" t="s">
        <v>206</v>
      </c>
      <c r="D4275" s="221">
        <v>58.84</v>
      </c>
    </row>
    <row r="4276" spans="1:4" ht="50.1" customHeight="1" x14ac:dyDescent="0.2">
      <c r="A4276" s="226">
        <v>97485</v>
      </c>
      <c r="B4276" s="223" t="s">
        <v>4641</v>
      </c>
      <c r="C4276" s="220" t="s">
        <v>206</v>
      </c>
      <c r="D4276" s="221">
        <v>80.53</v>
      </c>
    </row>
    <row r="4277" spans="1:4" ht="50.1" customHeight="1" x14ac:dyDescent="0.2">
      <c r="A4277" s="226">
        <v>97486</v>
      </c>
      <c r="B4277" s="223" t="s">
        <v>4642</v>
      </c>
      <c r="C4277" s="220" t="s">
        <v>206</v>
      </c>
      <c r="D4277" s="221">
        <v>85.85</v>
      </c>
    </row>
    <row r="4278" spans="1:4" ht="50.1" customHeight="1" x14ac:dyDescent="0.2">
      <c r="A4278" s="226">
        <v>97487</v>
      </c>
      <c r="B4278" s="223" t="s">
        <v>4643</v>
      </c>
      <c r="C4278" s="220" t="s">
        <v>206</v>
      </c>
      <c r="D4278" s="221">
        <v>145.1</v>
      </c>
    </row>
    <row r="4279" spans="1:4" ht="50.1" customHeight="1" x14ac:dyDescent="0.2">
      <c r="A4279" s="226">
        <v>97488</v>
      </c>
      <c r="B4279" s="223" t="s">
        <v>4644</v>
      </c>
      <c r="C4279" s="220" t="s">
        <v>206</v>
      </c>
      <c r="D4279" s="221">
        <v>153.61000000000001</v>
      </c>
    </row>
    <row r="4280" spans="1:4" ht="50.1" customHeight="1" x14ac:dyDescent="0.2">
      <c r="A4280" s="226">
        <v>97489</v>
      </c>
      <c r="B4280" s="223" t="s">
        <v>4645</v>
      </c>
      <c r="C4280" s="220" t="s">
        <v>206</v>
      </c>
      <c r="D4280" s="221">
        <v>335.16</v>
      </c>
    </row>
    <row r="4281" spans="1:4" ht="50.1" customHeight="1" x14ac:dyDescent="0.2">
      <c r="A4281" s="226">
        <v>97490</v>
      </c>
      <c r="B4281" s="223" t="s">
        <v>4646</v>
      </c>
      <c r="C4281" s="220" t="s">
        <v>206</v>
      </c>
      <c r="D4281" s="221">
        <v>296.98</v>
      </c>
    </row>
    <row r="4282" spans="1:4" ht="50.1" customHeight="1" x14ac:dyDescent="0.2">
      <c r="A4282" s="226">
        <v>97491</v>
      </c>
      <c r="B4282" s="223" t="s">
        <v>4647</v>
      </c>
      <c r="C4282" s="220" t="s">
        <v>206</v>
      </c>
      <c r="D4282" s="221">
        <v>45.12</v>
      </c>
    </row>
    <row r="4283" spans="1:4" ht="50.1" customHeight="1" x14ac:dyDescent="0.2">
      <c r="A4283" s="226">
        <v>97492</v>
      </c>
      <c r="B4283" s="223" t="s">
        <v>4648</v>
      </c>
      <c r="C4283" s="220" t="s">
        <v>206</v>
      </c>
      <c r="D4283" s="221">
        <v>65.489999999999995</v>
      </c>
    </row>
    <row r="4284" spans="1:4" ht="50.1" customHeight="1" x14ac:dyDescent="0.2">
      <c r="A4284" s="226">
        <v>97493</v>
      </c>
      <c r="B4284" s="223" t="s">
        <v>4649</v>
      </c>
      <c r="C4284" s="220" t="s">
        <v>206</v>
      </c>
      <c r="D4284" s="221">
        <v>84.24</v>
      </c>
    </row>
    <row r="4285" spans="1:4" ht="50.1" customHeight="1" x14ac:dyDescent="0.2">
      <c r="A4285" s="226">
        <v>97494</v>
      </c>
      <c r="B4285" s="223" t="s">
        <v>4650</v>
      </c>
      <c r="C4285" s="220" t="s">
        <v>206</v>
      </c>
      <c r="D4285" s="221">
        <v>128.76</v>
      </c>
    </row>
    <row r="4286" spans="1:4" ht="50.1" customHeight="1" x14ac:dyDescent="0.2">
      <c r="A4286" s="226">
        <v>97495</v>
      </c>
      <c r="B4286" s="223" t="s">
        <v>4651</v>
      </c>
      <c r="C4286" s="220" t="s">
        <v>206</v>
      </c>
      <c r="D4286" s="221">
        <v>231.7</v>
      </c>
    </row>
    <row r="4287" spans="1:4" ht="50.1" customHeight="1" x14ac:dyDescent="0.2">
      <c r="A4287" s="226">
        <v>97496</v>
      </c>
      <c r="B4287" s="223" t="s">
        <v>4652</v>
      </c>
      <c r="C4287" s="220" t="s">
        <v>206</v>
      </c>
      <c r="D4287" s="221">
        <v>362.73</v>
      </c>
    </row>
    <row r="4288" spans="1:4" ht="50.1" customHeight="1" x14ac:dyDescent="0.2">
      <c r="A4288" s="226">
        <v>97499</v>
      </c>
      <c r="B4288" s="223" t="s">
        <v>4653</v>
      </c>
      <c r="C4288" s="220" t="s">
        <v>206</v>
      </c>
      <c r="D4288" s="221">
        <v>16.82</v>
      </c>
    </row>
    <row r="4289" spans="1:4" ht="50.1" customHeight="1" x14ac:dyDescent="0.2">
      <c r="A4289" s="226">
        <v>97500</v>
      </c>
      <c r="B4289" s="223" t="s">
        <v>4654</v>
      </c>
      <c r="C4289" s="220" t="s">
        <v>206</v>
      </c>
      <c r="D4289" s="221">
        <v>14.09</v>
      </c>
    </row>
    <row r="4290" spans="1:4" ht="50.1" customHeight="1" x14ac:dyDescent="0.2">
      <c r="A4290" s="226">
        <v>97502</v>
      </c>
      <c r="B4290" s="223" t="s">
        <v>4655</v>
      </c>
      <c r="C4290" s="220" t="s">
        <v>206</v>
      </c>
      <c r="D4290" s="221">
        <v>23.21</v>
      </c>
    </row>
    <row r="4291" spans="1:4" ht="50.1" customHeight="1" x14ac:dyDescent="0.2">
      <c r="A4291" s="226">
        <v>97503</v>
      </c>
      <c r="B4291" s="223" t="s">
        <v>4656</v>
      </c>
      <c r="C4291" s="220" t="s">
        <v>206</v>
      </c>
      <c r="D4291" s="221">
        <v>27.97</v>
      </c>
    </row>
    <row r="4292" spans="1:4" ht="50.1" customHeight="1" x14ac:dyDescent="0.2">
      <c r="A4292" s="226">
        <v>97505</v>
      </c>
      <c r="B4292" s="223" t="s">
        <v>4657</v>
      </c>
      <c r="C4292" s="220" t="s">
        <v>206</v>
      </c>
      <c r="D4292" s="221">
        <v>28.97</v>
      </c>
    </row>
    <row r="4293" spans="1:4" ht="50.1" customHeight="1" x14ac:dyDescent="0.2">
      <c r="A4293" s="226">
        <v>97506</v>
      </c>
      <c r="B4293" s="223" t="s">
        <v>4658</v>
      </c>
      <c r="C4293" s="220" t="s">
        <v>206</v>
      </c>
      <c r="D4293" s="221">
        <v>34.86</v>
      </c>
    </row>
    <row r="4294" spans="1:4" ht="50.1" customHeight="1" x14ac:dyDescent="0.2">
      <c r="A4294" s="226">
        <v>97508</v>
      </c>
      <c r="B4294" s="223" t="s">
        <v>4659</v>
      </c>
      <c r="C4294" s="220" t="s">
        <v>206</v>
      </c>
      <c r="D4294" s="221">
        <v>42.32</v>
      </c>
    </row>
    <row r="4295" spans="1:4" ht="50.1" customHeight="1" x14ac:dyDescent="0.2">
      <c r="A4295" s="226">
        <v>97509</v>
      </c>
      <c r="B4295" s="223" t="s">
        <v>4660</v>
      </c>
      <c r="C4295" s="220" t="s">
        <v>206</v>
      </c>
      <c r="D4295" s="221">
        <v>51.64</v>
      </c>
    </row>
    <row r="4296" spans="1:4" ht="50.1" customHeight="1" x14ac:dyDescent="0.2">
      <c r="A4296" s="226">
        <v>97511</v>
      </c>
      <c r="B4296" s="223" t="s">
        <v>4661</v>
      </c>
      <c r="C4296" s="220" t="s">
        <v>206</v>
      </c>
      <c r="D4296" s="221">
        <v>77.86</v>
      </c>
    </row>
    <row r="4297" spans="1:4" ht="50.1" customHeight="1" x14ac:dyDescent="0.2">
      <c r="A4297" s="226">
        <v>97512</v>
      </c>
      <c r="B4297" s="223" t="s">
        <v>4662</v>
      </c>
      <c r="C4297" s="220" t="s">
        <v>206</v>
      </c>
      <c r="D4297" s="221">
        <v>96.7</v>
      </c>
    </row>
    <row r="4298" spans="1:4" ht="50.1" customHeight="1" x14ac:dyDescent="0.2">
      <c r="A4298" s="226">
        <v>97514</v>
      </c>
      <c r="B4298" s="223" t="s">
        <v>4663</v>
      </c>
      <c r="C4298" s="220" t="s">
        <v>206</v>
      </c>
      <c r="D4298" s="221">
        <v>103.39</v>
      </c>
    </row>
    <row r="4299" spans="1:4" ht="50.1" customHeight="1" x14ac:dyDescent="0.2">
      <c r="A4299" s="226">
        <v>97515</v>
      </c>
      <c r="B4299" s="223" t="s">
        <v>4664</v>
      </c>
      <c r="C4299" s="220" t="s">
        <v>206</v>
      </c>
      <c r="D4299" s="221">
        <v>128.77000000000001</v>
      </c>
    </row>
    <row r="4300" spans="1:4" ht="50.1" customHeight="1" x14ac:dyDescent="0.2">
      <c r="A4300" s="226">
        <v>97517</v>
      </c>
      <c r="B4300" s="223" t="s">
        <v>4665</v>
      </c>
      <c r="C4300" s="220" t="s">
        <v>206</v>
      </c>
      <c r="D4300" s="221">
        <v>27.06</v>
      </c>
    </row>
    <row r="4301" spans="1:4" ht="50.1" customHeight="1" x14ac:dyDescent="0.2">
      <c r="A4301" s="226">
        <v>97518</v>
      </c>
      <c r="B4301" s="223" t="s">
        <v>4666</v>
      </c>
      <c r="C4301" s="220" t="s">
        <v>206</v>
      </c>
      <c r="D4301" s="221">
        <v>27.06</v>
      </c>
    </row>
    <row r="4302" spans="1:4" ht="50.1" customHeight="1" x14ac:dyDescent="0.2">
      <c r="A4302" s="226">
        <v>97519</v>
      </c>
      <c r="B4302" s="223" t="s">
        <v>4667</v>
      </c>
      <c r="C4302" s="220" t="s">
        <v>206</v>
      </c>
      <c r="D4302" s="221">
        <v>37.950000000000003</v>
      </c>
    </row>
    <row r="4303" spans="1:4" ht="50.1" customHeight="1" x14ac:dyDescent="0.2">
      <c r="A4303" s="226">
        <v>97520</v>
      </c>
      <c r="B4303" s="223" t="s">
        <v>4668</v>
      </c>
      <c r="C4303" s="220" t="s">
        <v>206</v>
      </c>
      <c r="D4303" s="221">
        <v>37.950000000000003</v>
      </c>
    </row>
    <row r="4304" spans="1:4" ht="50.1" customHeight="1" x14ac:dyDescent="0.2">
      <c r="A4304" s="226">
        <v>97521</v>
      </c>
      <c r="B4304" s="223" t="s">
        <v>4669</v>
      </c>
      <c r="C4304" s="220" t="s">
        <v>206</v>
      </c>
      <c r="D4304" s="221">
        <v>52.16</v>
      </c>
    </row>
    <row r="4305" spans="1:4" ht="50.1" customHeight="1" x14ac:dyDescent="0.2">
      <c r="A4305" s="226">
        <v>97522</v>
      </c>
      <c r="B4305" s="223" t="s">
        <v>4670</v>
      </c>
      <c r="C4305" s="220" t="s">
        <v>206</v>
      </c>
      <c r="D4305" s="221">
        <v>52.16</v>
      </c>
    </row>
    <row r="4306" spans="1:4" ht="50.1" customHeight="1" x14ac:dyDescent="0.2">
      <c r="A4306" s="226">
        <v>97523</v>
      </c>
      <c r="B4306" s="223" t="s">
        <v>4671</v>
      </c>
      <c r="C4306" s="220" t="s">
        <v>206</v>
      </c>
      <c r="D4306" s="221">
        <v>71.099999999999994</v>
      </c>
    </row>
    <row r="4307" spans="1:4" ht="50.1" customHeight="1" x14ac:dyDescent="0.2">
      <c r="A4307" s="226">
        <v>97524</v>
      </c>
      <c r="B4307" s="223" t="s">
        <v>4672</v>
      </c>
      <c r="C4307" s="220" t="s">
        <v>206</v>
      </c>
      <c r="D4307" s="221">
        <v>76.42</v>
      </c>
    </row>
    <row r="4308" spans="1:4" ht="50.1" customHeight="1" x14ac:dyDescent="0.2">
      <c r="A4308" s="226">
        <v>97525</v>
      </c>
      <c r="B4308" s="223" t="s">
        <v>4673</v>
      </c>
      <c r="C4308" s="220" t="s">
        <v>206</v>
      </c>
      <c r="D4308" s="221">
        <v>131.47</v>
      </c>
    </row>
    <row r="4309" spans="1:4" ht="50.1" customHeight="1" x14ac:dyDescent="0.2">
      <c r="A4309" s="226">
        <v>97526</v>
      </c>
      <c r="B4309" s="223" t="s">
        <v>4674</v>
      </c>
      <c r="C4309" s="220" t="s">
        <v>206</v>
      </c>
      <c r="D4309" s="221">
        <v>139.97999999999999</v>
      </c>
    </row>
    <row r="4310" spans="1:4" ht="50.1" customHeight="1" x14ac:dyDescent="0.2">
      <c r="A4310" s="226">
        <v>97527</v>
      </c>
      <c r="B4310" s="223" t="s">
        <v>4675</v>
      </c>
      <c r="C4310" s="220" t="s">
        <v>206</v>
      </c>
      <c r="D4310" s="221">
        <v>317.38</v>
      </c>
    </row>
    <row r="4311" spans="1:4" ht="50.1" customHeight="1" x14ac:dyDescent="0.2">
      <c r="A4311" s="226">
        <v>97528</v>
      </c>
      <c r="B4311" s="223" t="s">
        <v>4676</v>
      </c>
      <c r="C4311" s="220" t="s">
        <v>206</v>
      </c>
      <c r="D4311" s="221">
        <v>279.2</v>
      </c>
    </row>
    <row r="4312" spans="1:4" ht="50.1" customHeight="1" x14ac:dyDescent="0.2">
      <c r="A4312" s="226">
        <v>97529</v>
      </c>
      <c r="B4312" s="223" t="s">
        <v>4677</v>
      </c>
      <c r="C4312" s="220" t="s">
        <v>206</v>
      </c>
      <c r="D4312" s="221">
        <v>41.77</v>
      </c>
    </row>
    <row r="4313" spans="1:4" ht="50.1" customHeight="1" x14ac:dyDescent="0.2">
      <c r="A4313" s="226">
        <v>97530</v>
      </c>
      <c r="B4313" s="223" t="s">
        <v>4678</v>
      </c>
      <c r="C4313" s="220" t="s">
        <v>206</v>
      </c>
      <c r="D4313" s="221">
        <v>59.5</v>
      </c>
    </row>
    <row r="4314" spans="1:4" ht="50.1" customHeight="1" x14ac:dyDescent="0.2">
      <c r="A4314" s="226">
        <v>97531</v>
      </c>
      <c r="B4314" s="223" t="s">
        <v>4679</v>
      </c>
      <c r="C4314" s="220" t="s">
        <v>206</v>
      </c>
      <c r="D4314" s="221">
        <v>75.31</v>
      </c>
    </row>
    <row r="4315" spans="1:4" ht="50.1" customHeight="1" x14ac:dyDescent="0.2">
      <c r="A4315" s="226">
        <v>97532</v>
      </c>
      <c r="B4315" s="223" t="s">
        <v>4680</v>
      </c>
      <c r="C4315" s="220" t="s">
        <v>206</v>
      </c>
      <c r="D4315" s="221">
        <v>116.18</v>
      </c>
    </row>
    <row r="4316" spans="1:4" ht="50.1" customHeight="1" x14ac:dyDescent="0.2">
      <c r="A4316" s="226">
        <v>97533</v>
      </c>
      <c r="B4316" s="223" t="s">
        <v>4681</v>
      </c>
      <c r="C4316" s="220" t="s">
        <v>206</v>
      </c>
      <c r="D4316" s="221">
        <v>216.23</v>
      </c>
    </row>
    <row r="4317" spans="1:4" ht="50.1" customHeight="1" x14ac:dyDescent="0.2">
      <c r="A4317" s="226">
        <v>97534</v>
      </c>
      <c r="B4317" s="223" t="s">
        <v>4682</v>
      </c>
      <c r="C4317" s="220" t="s">
        <v>206</v>
      </c>
      <c r="D4317" s="221">
        <v>339.02</v>
      </c>
    </row>
    <row r="4318" spans="1:4" ht="50.1" customHeight="1" x14ac:dyDescent="0.2">
      <c r="A4318" s="226">
        <v>97537</v>
      </c>
      <c r="B4318" s="223" t="s">
        <v>4683</v>
      </c>
      <c r="C4318" s="220" t="s">
        <v>206</v>
      </c>
      <c r="D4318" s="221">
        <v>12.96</v>
      </c>
    </row>
    <row r="4319" spans="1:4" ht="50.1" customHeight="1" x14ac:dyDescent="0.2">
      <c r="A4319" s="226">
        <v>97540</v>
      </c>
      <c r="B4319" s="223" t="s">
        <v>4684</v>
      </c>
      <c r="C4319" s="220" t="s">
        <v>206</v>
      </c>
      <c r="D4319" s="221">
        <v>17.98</v>
      </c>
    </row>
    <row r="4320" spans="1:4" ht="50.1" customHeight="1" x14ac:dyDescent="0.2">
      <c r="A4320" s="226">
        <v>97541</v>
      </c>
      <c r="B4320" s="223" t="s">
        <v>4685</v>
      </c>
      <c r="C4320" s="220" t="s">
        <v>206</v>
      </c>
      <c r="D4320" s="221">
        <v>15.71</v>
      </c>
    </row>
    <row r="4321" spans="1:4" ht="50.1" customHeight="1" x14ac:dyDescent="0.2">
      <c r="A4321" s="226">
        <v>97543</v>
      </c>
      <c r="B4321" s="223" t="s">
        <v>4686</v>
      </c>
      <c r="C4321" s="220" t="s">
        <v>206</v>
      </c>
      <c r="D4321" s="221">
        <v>30.05</v>
      </c>
    </row>
    <row r="4322" spans="1:4" ht="50.1" customHeight="1" x14ac:dyDescent="0.2">
      <c r="A4322" s="226">
        <v>97544</v>
      </c>
      <c r="B4322" s="223" t="s">
        <v>4687</v>
      </c>
      <c r="C4322" s="220" t="s">
        <v>206</v>
      </c>
      <c r="D4322" s="221">
        <v>27.32</v>
      </c>
    </row>
    <row r="4323" spans="1:4" ht="50.1" customHeight="1" x14ac:dyDescent="0.2">
      <c r="A4323" s="226">
        <v>97546</v>
      </c>
      <c r="B4323" s="223" t="s">
        <v>4688</v>
      </c>
      <c r="C4323" s="220" t="s">
        <v>206</v>
      </c>
      <c r="D4323" s="221">
        <v>18.28</v>
      </c>
    </row>
    <row r="4324" spans="1:4" ht="50.1" customHeight="1" x14ac:dyDescent="0.2">
      <c r="A4324" s="226">
        <v>97547</v>
      </c>
      <c r="B4324" s="223" t="s">
        <v>4689</v>
      </c>
      <c r="C4324" s="220" t="s">
        <v>206</v>
      </c>
      <c r="D4324" s="221">
        <v>18.28</v>
      </c>
    </row>
    <row r="4325" spans="1:4" ht="50.1" customHeight="1" x14ac:dyDescent="0.2">
      <c r="A4325" s="226">
        <v>97548</v>
      </c>
      <c r="B4325" s="223" t="s">
        <v>4690</v>
      </c>
      <c r="C4325" s="220" t="s">
        <v>206</v>
      </c>
      <c r="D4325" s="221">
        <v>27.62</v>
      </c>
    </row>
    <row r="4326" spans="1:4" ht="50.1" customHeight="1" x14ac:dyDescent="0.2">
      <c r="A4326" s="226">
        <v>97549</v>
      </c>
      <c r="B4326" s="223" t="s">
        <v>4691</v>
      </c>
      <c r="C4326" s="220" t="s">
        <v>206</v>
      </c>
      <c r="D4326" s="221">
        <v>27.62</v>
      </c>
    </row>
    <row r="4327" spans="1:4" ht="50.1" customHeight="1" x14ac:dyDescent="0.2">
      <c r="A4327" s="226">
        <v>97550</v>
      </c>
      <c r="B4327" s="223" t="s">
        <v>4692</v>
      </c>
      <c r="C4327" s="220" t="s">
        <v>206</v>
      </c>
      <c r="D4327" s="221">
        <v>46.94</v>
      </c>
    </row>
    <row r="4328" spans="1:4" ht="50.1" customHeight="1" x14ac:dyDescent="0.2">
      <c r="A4328" s="226">
        <v>97551</v>
      </c>
      <c r="B4328" s="223" t="s">
        <v>4693</v>
      </c>
      <c r="C4328" s="220" t="s">
        <v>206</v>
      </c>
      <c r="D4328" s="221">
        <v>46.94</v>
      </c>
    </row>
    <row r="4329" spans="1:4" ht="50.1" customHeight="1" x14ac:dyDescent="0.2">
      <c r="A4329" s="226">
        <v>97552</v>
      </c>
      <c r="B4329" s="223" t="s">
        <v>4694</v>
      </c>
      <c r="C4329" s="220" t="s">
        <v>206</v>
      </c>
      <c r="D4329" s="221">
        <v>26.36</v>
      </c>
    </row>
    <row r="4330" spans="1:4" ht="50.1" customHeight="1" x14ac:dyDescent="0.2">
      <c r="A4330" s="226">
        <v>97553</v>
      </c>
      <c r="B4330" s="223" t="s">
        <v>4695</v>
      </c>
      <c r="C4330" s="220" t="s">
        <v>206</v>
      </c>
      <c r="D4330" s="221">
        <v>38.799999999999997</v>
      </c>
    </row>
    <row r="4331" spans="1:4" ht="50.1" customHeight="1" x14ac:dyDescent="0.2">
      <c r="A4331" s="226">
        <v>97554</v>
      </c>
      <c r="B4331" s="223" t="s">
        <v>4696</v>
      </c>
      <c r="C4331" s="220" t="s">
        <v>206</v>
      </c>
      <c r="D4331" s="221">
        <v>68.28</v>
      </c>
    </row>
    <row r="4332" spans="1:4" ht="50.1" customHeight="1" x14ac:dyDescent="0.2">
      <c r="A4332" s="226">
        <v>98602</v>
      </c>
      <c r="B4332" s="223" t="s">
        <v>4697</v>
      </c>
      <c r="C4332" s="220" t="s">
        <v>206</v>
      </c>
      <c r="D4332" s="221">
        <v>9.56</v>
      </c>
    </row>
    <row r="4333" spans="1:4" ht="50.1" customHeight="1" x14ac:dyDescent="0.2">
      <c r="A4333" s="226">
        <v>6171</v>
      </c>
      <c r="B4333" s="223" t="s">
        <v>4698</v>
      </c>
      <c r="C4333" s="220" t="s">
        <v>206</v>
      </c>
      <c r="D4333" s="221">
        <v>22.92</v>
      </c>
    </row>
    <row r="4334" spans="1:4" ht="50.1" customHeight="1" x14ac:dyDescent="0.2">
      <c r="A4334" s="226" t="s">
        <v>4699</v>
      </c>
      <c r="B4334" s="223" t="s">
        <v>4700</v>
      </c>
      <c r="C4334" s="220" t="s">
        <v>206</v>
      </c>
      <c r="D4334" s="221">
        <v>163.86</v>
      </c>
    </row>
    <row r="4335" spans="1:4" ht="50.1" customHeight="1" x14ac:dyDescent="0.2">
      <c r="A4335" s="226" t="s">
        <v>4701</v>
      </c>
      <c r="B4335" s="223" t="s">
        <v>4702</v>
      </c>
      <c r="C4335" s="220" t="s">
        <v>206</v>
      </c>
      <c r="D4335" s="221">
        <v>212.52</v>
      </c>
    </row>
    <row r="4336" spans="1:4" ht="50.1" customHeight="1" x14ac:dyDescent="0.2">
      <c r="A4336" s="226">
        <v>88503</v>
      </c>
      <c r="B4336" s="223" t="s">
        <v>4703</v>
      </c>
      <c r="C4336" s="220" t="s">
        <v>206</v>
      </c>
      <c r="D4336" s="221">
        <v>593.67999999999995</v>
      </c>
    </row>
    <row r="4337" spans="1:4" ht="50.1" customHeight="1" x14ac:dyDescent="0.2">
      <c r="A4337" s="226">
        <v>88504</v>
      </c>
      <c r="B4337" s="223" t="s">
        <v>4704</v>
      </c>
      <c r="C4337" s="220" t="s">
        <v>206</v>
      </c>
      <c r="D4337" s="221">
        <v>475.85</v>
      </c>
    </row>
    <row r="4338" spans="1:4" ht="50.1" customHeight="1" x14ac:dyDescent="0.2">
      <c r="A4338" s="226">
        <v>97900</v>
      </c>
      <c r="B4338" s="223" t="s">
        <v>4705</v>
      </c>
      <c r="C4338" s="220" t="s">
        <v>206</v>
      </c>
      <c r="D4338" s="221">
        <v>121.78</v>
      </c>
    </row>
    <row r="4339" spans="1:4" ht="50.1" customHeight="1" x14ac:dyDescent="0.2">
      <c r="A4339" s="226">
        <v>97901</v>
      </c>
      <c r="B4339" s="223" t="s">
        <v>4706</v>
      </c>
      <c r="C4339" s="220" t="s">
        <v>206</v>
      </c>
      <c r="D4339" s="221">
        <v>193.04</v>
      </c>
    </row>
    <row r="4340" spans="1:4" ht="50.1" customHeight="1" x14ac:dyDescent="0.2">
      <c r="A4340" s="226">
        <v>97902</v>
      </c>
      <c r="B4340" s="223" t="s">
        <v>4707</v>
      </c>
      <c r="C4340" s="220" t="s">
        <v>206</v>
      </c>
      <c r="D4340" s="221">
        <v>380.5</v>
      </c>
    </row>
    <row r="4341" spans="1:4" ht="50.1" customHeight="1" x14ac:dyDescent="0.2">
      <c r="A4341" s="226">
        <v>97903</v>
      </c>
      <c r="B4341" s="223" t="s">
        <v>4708</v>
      </c>
      <c r="C4341" s="220" t="s">
        <v>206</v>
      </c>
      <c r="D4341" s="221">
        <v>526.97</v>
      </c>
    </row>
    <row r="4342" spans="1:4" ht="50.1" customHeight="1" x14ac:dyDescent="0.2">
      <c r="A4342" s="226">
        <v>97904</v>
      </c>
      <c r="B4342" s="223" t="s">
        <v>4709</v>
      </c>
      <c r="C4342" s="220" t="s">
        <v>206</v>
      </c>
      <c r="D4342" s="221">
        <v>625.58000000000004</v>
      </c>
    </row>
    <row r="4343" spans="1:4" ht="50.1" customHeight="1" x14ac:dyDescent="0.2">
      <c r="A4343" s="226">
        <v>97905</v>
      </c>
      <c r="B4343" s="223" t="s">
        <v>4710</v>
      </c>
      <c r="C4343" s="220" t="s">
        <v>206</v>
      </c>
      <c r="D4343" s="221">
        <v>159.85</v>
      </c>
    </row>
    <row r="4344" spans="1:4" ht="50.1" customHeight="1" x14ac:dyDescent="0.2">
      <c r="A4344" s="226">
        <v>97906</v>
      </c>
      <c r="B4344" s="223" t="s">
        <v>4711</v>
      </c>
      <c r="C4344" s="220" t="s">
        <v>206</v>
      </c>
      <c r="D4344" s="221">
        <v>299.14999999999998</v>
      </c>
    </row>
    <row r="4345" spans="1:4" ht="50.1" customHeight="1" x14ac:dyDescent="0.2">
      <c r="A4345" s="226">
        <v>97907</v>
      </c>
      <c r="B4345" s="223" t="s">
        <v>4712</v>
      </c>
      <c r="C4345" s="220" t="s">
        <v>206</v>
      </c>
      <c r="D4345" s="221">
        <v>423.17</v>
      </c>
    </row>
    <row r="4346" spans="1:4" ht="50.1" customHeight="1" x14ac:dyDescent="0.2">
      <c r="A4346" s="226">
        <v>97908</v>
      </c>
      <c r="B4346" s="223" t="s">
        <v>4713</v>
      </c>
      <c r="C4346" s="220" t="s">
        <v>206</v>
      </c>
      <c r="D4346" s="221">
        <v>502.73</v>
      </c>
    </row>
    <row r="4347" spans="1:4" ht="50.1" customHeight="1" x14ac:dyDescent="0.2">
      <c r="A4347" s="226">
        <v>98102</v>
      </c>
      <c r="B4347" s="223" t="s">
        <v>4714</v>
      </c>
      <c r="C4347" s="220" t="s">
        <v>206</v>
      </c>
      <c r="D4347" s="221">
        <v>55.29</v>
      </c>
    </row>
    <row r="4348" spans="1:4" ht="50.1" customHeight="1" x14ac:dyDescent="0.2">
      <c r="A4348" s="226">
        <v>98103</v>
      </c>
      <c r="B4348" s="223" t="s">
        <v>4715</v>
      </c>
      <c r="C4348" s="220" t="s">
        <v>206</v>
      </c>
      <c r="D4348" s="221">
        <v>115.04</v>
      </c>
    </row>
    <row r="4349" spans="1:4" ht="50.1" customHeight="1" x14ac:dyDescent="0.2">
      <c r="A4349" s="226">
        <v>98104</v>
      </c>
      <c r="B4349" s="223" t="s">
        <v>4716</v>
      </c>
      <c r="C4349" s="220" t="s">
        <v>206</v>
      </c>
      <c r="D4349" s="221">
        <v>254.11</v>
      </c>
    </row>
    <row r="4350" spans="1:4" ht="50.1" customHeight="1" x14ac:dyDescent="0.2">
      <c r="A4350" s="226">
        <v>98105</v>
      </c>
      <c r="B4350" s="223" t="s">
        <v>4717</v>
      </c>
      <c r="C4350" s="220" t="s">
        <v>206</v>
      </c>
      <c r="D4350" s="221">
        <v>441.12</v>
      </c>
    </row>
    <row r="4351" spans="1:4" ht="50.1" customHeight="1" x14ac:dyDescent="0.2">
      <c r="A4351" s="226">
        <v>98106</v>
      </c>
      <c r="B4351" s="223" t="s">
        <v>4718</v>
      </c>
      <c r="C4351" s="220" t="s">
        <v>206</v>
      </c>
      <c r="D4351" s="221">
        <v>728.98</v>
      </c>
    </row>
    <row r="4352" spans="1:4" ht="50.1" customHeight="1" x14ac:dyDescent="0.2">
      <c r="A4352" s="226">
        <v>98107</v>
      </c>
      <c r="B4352" s="223" t="s">
        <v>4719</v>
      </c>
      <c r="C4352" s="220" t="s">
        <v>206</v>
      </c>
      <c r="D4352" s="221">
        <v>190.78</v>
      </c>
    </row>
    <row r="4353" spans="1:4" ht="50.1" customHeight="1" x14ac:dyDescent="0.2">
      <c r="A4353" s="226">
        <v>98108</v>
      </c>
      <c r="B4353" s="223" t="s">
        <v>4720</v>
      </c>
      <c r="C4353" s="220" t="s">
        <v>206</v>
      </c>
      <c r="D4353" s="221">
        <v>339.06</v>
      </c>
    </row>
    <row r="4354" spans="1:4" ht="50.1" customHeight="1" x14ac:dyDescent="0.2">
      <c r="A4354" s="226">
        <v>89482</v>
      </c>
      <c r="B4354" s="223" t="s">
        <v>4721</v>
      </c>
      <c r="C4354" s="220" t="s">
        <v>206</v>
      </c>
      <c r="D4354" s="221">
        <v>16.760000000000002</v>
      </c>
    </row>
    <row r="4355" spans="1:4" ht="50.1" customHeight="1" x14ac:dyDescent="0.2">
      <c r="A4355" s="226">
        <v>89491</v>
      </c>
      <c r="B4355" s="223" t="s">
        <v>4722</v>
      </c>
      <c r="C4355" s="220" t="s">
        <v>206</v>
      </c>
      <c r="D4355" s="221">
        <v>41.95</v>
      </c>
    </row>
    <row r="4356" spans="1:4" ht="50.1" customHeight="1" x14ac:dyDescent="0.2">
      <c r="A4356" s="226">
        <v>89495</v>
      </c>
      <c r="B4356" s="223" t="s">
        <v>4723</v>
      </c>
      <c r="C4356" s="220" t="s">
        <v>206</v>
      </c>
      <c r="D4356" s="221">
        <v>6.72</v>
      </c>
    </row>
    <row r="4357" spans="1:4" ht="50.1" customHeight="1" x14ac:dyDescent="0.2">
      <c r="A4357" s="226">
        <v>89707</v>
      </c>
      <c r="B4357" s="223" t="s">
        <v>4724</v>
      </c>
      <c r="C4357" s="220" t="s">
        <v>206</v>
      </c>
      <c r="D4357" s="221">
        <v>20.34</v>
      </c>
    </row>
    <row r="4358" spans="1:4" ht="50.1" customHeight="1" x14ac:dyDescent="0.2">
      <c r="A4358" s="226">
        <v>89708</v>
      </c>
      <c r="B4358" s="223" t="s">
        <v>4725</v>
      </c>
      <c r="C4358" s="220" t="s">
        <v>206</v>
      </c>
      <c r="D4358" s="221">
        <v>46.8</v>
      </c>
    </row>
    <row r="4359" spans="1:4" ht="50.1" customHeight="1" x14ac:dyDescent="0.2">
      <c r="A4359" s="226">
        <v>89709</v>
      </c>
      <c r="B4359" s="223" t="s">
        <v>4726</v>
      </c>
      <c r="C4359" s="220" t="s">
        <v>206</v>
      </c>
      <c r="D4359" s="221">
        <v>7.77</v>
      </c>
    </row>
    <row r="4360" spans="1:4" ht="50.1" customHeight="1" x14ac:dyDescent="0.2">
      <c r="A4360" s="226">
        <v>89710</v>
      </c>
      <c r="B4360" s="223" t="s">
        <v>4727</v>
      </c>
      <c r="C4360" s="220" t="s">
        <v>206</v>
      </c>
      <c r="D4360" s="221">
        <v>7.61</v>
      </c>
    </row>
    <row r="4361" spans="1:4" ht="50.1" customHeight="1" x14ac:dyDescent="0.2">
      <c r="A4361" s="226">
        <v>72739</v>
      </c>
      <c r="B4361" s="223" t="s">
        <v>4728</v>
      </c>
      <c r="C4361" s="220" t="s">
        <v>206</v>
      </c>
      <c r="D4361" s="221">
        <v>392.52</v>
      </c>
    </row>
    <row r="4362" spans="1:4" ht="50.1" customHeight="1" x14ac:dyDescent="0.2">
      <c r="A4362" s="226" t="s">
        <v>4729</v>
      </c>
      <c r="B4362" s="223" t="s">
        <v>4730</v>
      </c>
      <c r="C4362" s="220" t="s">
        <v>206</v>
      </c>
      <c r="D4362" s="221">
        <v>431.53</v>
      </c>
    </row>
    <row r="4363" spans="1:4" ht="50.1" customHeight="1" x14ac:dyDescent="0.2">
      <c r="A4363" s="226">
        <v>86872</v>
      </c>
      <c r="B4363" s="223" t="s">
        <v>4731</v>
      </c>
      <c r="C4363" s="220" t="s">
        <v>206</v>
      </c>
      <c r="D4363" s="221">
        <v>558.79999999999995</v>
      </c>
    </row>
    <row r="4364" spans="1:4" ht="50.1" customHeight="1" x14ac:dyDescent="0.2">
      <c r="A4364" s="226">
        <v>86874</v>
      </c>
      <c r="B4364" s="223" t="s">
        <v>4732</v>
      </c>
      <c r="C4364" s="220" t="s">
        <v>206</v>
      </c>
      <c r="D4364" s="221">
        <v>342.76</v>
      </c>
    </row>
    <row r="4365" spans="1:4" ht="50.1" customHeight="1" x14ac:dyDescent="0.2">
      <c r="A4365" s="226">
        <v>86875</v>
      </c>
      <c r="B4365" s="223" t="s">
        <v>4733</v>
      </c>
      <c r="C4365" s="220" t="s">
        <v>206</v>
      </c>
      <c r="D4365" s="221">
        <v>224.19</v>
      </c>
    </row>
    <row r="4366" spans="1:4" ht="50.1" customHeight="1" x14ac:dyDescent="0.2">
      <c r="A4366" s="226">
        <v>86876</v>
      </c>
      <c r="B4366" s="223" t="s">
        <v>4734</v>
      </c>
      <c r="C4366" s="220" t="s">
        <v>206</v>
      </c>
      <c r="D4366" s="221">
        <v>130.78</v>
      </c>
    </row>
    <row r="4367" spans="1:4" ht="50.1" customHeight="1" x14ac:dyDescent="0.2">
      <c r="A4367" s="226">
        <v>86877</v>
      </c>
      <c r="B4367" s="223" t="s">
        <v>4735</v>
      </c>
      <c r="C4367" s="220" t="s">
        <v>206</v>
      </c>
      <c r="D4367" s="221">
        <v>19.399999999999999</v>
      </c>
    </row>
    <row r="4368" spans="1:4" ht="50.1" customHeight="1" x14ac:dyDescent="0.2">
      <c r="A4368" s="226">
        <v>86878</v>
      </c>
      <c r="B4368" s="223" t="s">
        <v>4736</v>
      </c>
      <c r="C4368" s="220" t="s">
        <v>206</v>
      </c>
      <c r="D4368" s="221">
        <v>51.53</v>
      </c>
    </row>
    <row r="4369" spans="1:4" ht="50.1" customHeight="1" x14ac:dyDescent="0.2">
      <c r="A4369" s="226">
        <v>86879</v>
      </c>
      <c r="B4369" s="223" t="s">
        <v>4737</v>
      </c>
      <c r="C4369" s="220" t="s">
        <v>206</v>
      </c>
      <c r="D4369" s="221">
        <v>4.7699999999999996</v>
      </c>
    </row>
    <row r="4370" spans="1:4" ht="50.1" customHeight="1" x14ac:dyDescent="0.2">
      <c r="A4370" s="226">
        <v>86880</v>
      </c>
      <c r="B4370" s="223" t="s">
        <v>4738</v>
      </c>
      <c r="C4370" s="220" t="s">
        <v>206</v>
      </c>
      <c r="D4370" s="221">
        <v>13.23</v>
      </c>
    </row>
    <row r="4371" spans="1:4" ht="50.1" customHeight="1" x14ac:dyDescent="0.2">
      <c r="A4371" s="226">
        <v>86881</v>
      </c>
      <c r="B4371" s="223" t="s">
        <v>4739</v>
      </c>
      <c r="C4371" s="220" t="s">
        <v>206</v>
      </c>
      <c r="D4371" s="221">
        <v>146.19999999999999</v>
      </c>
    </row>
    <row r="4372" spans="1:4" ht="50.1" customHeight="1" x14ac:dyDescent="0.2">
      <c r="A4372" s="226">
        <v>86882</v>
      </c>
      <c r="B4372" s="223" t="s">
        <v>4740</v>
      </c>
      <c r="C4372" s="220" t="s">
        <v>206</v>
      </c>
      <c r="D4372" s="221">
        <v>13.69</v>
      </c>
    </row>
    <row r="4373" spans="1:4" ht="50.1" customHeight="1" x14ac:dyDescent="0.2">
      <c r="A4373" s="226">
        <v>86883</v>
      </c>
      <c r="B4373" s="223" t="s">
        <v>4741</v>
      </c>
      <c r="C4373" s="220" t="s">
        <v>206</v>
      </c>
      <c r="D4373" s="221">
        <v>7.81</v>
      </c>
    </row>
    <row r="4374" spans="1:4" ht="50.1" customHeight="1" x14ac:dyDescent="0.2">
      <c r="A4374" s="226">
        <v>86884</v>
      </c>
      <c r="B4374" s="223" t="s">
        <v>4742</v>
      </c>
      <c r="C4374" s="220" t="s">
        <v>206</v>
      </c>
      <c r="D4374" s="221">
        <v>5.89</v>
      </c>
    </row>
    <row r="4375" spans="1:4" ht="50.1" customHeight="1" x14ac:dyDescent="0.2">
      <c r="A4375" s="226">
        <v>86885</v>
      </c>
      <c r="B4375" s="223" t="s">
        <v>4743</v>
      </c>
      <c r="C4375" s="220" t="s">
        <v>206</v>
      </c>
      <c r="D4375" s="221">
        <v>7.52</v>
      </c>
    </row>
    <row r="4376" spans="1:4" ht="50.1" customHeight="1" x14ac:dyDescent="0.2">
      <c r="A4376" s="226">
        <v>86886</v>
      </c>
      <c r="B4376" s="223" t="s">
        <v>4744</v>
      </c>
      <c r="C4376" s="220" t="s">
        <v>206</v>
      </c>
      <c r="D4376" s="221">
        <v>35.39</v>
      </c>
    </row>
    <row r="4377" spans="1:4" ht="50.1" customHeight="1" x14ac:dyDescent="0.2">
      <c r="A4377" s="226">
        <v>86887</v>
      </c>
      <c r="B4377" s="223" t="s">
        <v>4745</v>
      </c>
      <c r="C4377" s="220" t="s">
        <v>206</v>
      </c>
      <c r="D4377" s="221">
        <v>38.43</v>
      </c>
    </row>
    <row r="4378" spans="1:4" ht="50.1" customHeight="1" x14ac:dyDescent="0.2">
      <c r="A4378" s="226">
        <v>86888</v>
      </c>
      <c r="B4378" s="223" t="s">
        <v>4746</v>
      </c>
      <c r="C4378" s="220" t="s">
        <v>206</v>
      </c>
      <c r="D4378" s="221">
        <v>332.09</v>
      </c>
    </row>
    <row r="4379" spans="1:4" ht="50.1" customHeight="1" x14ac:dyDescent="0.2">
      <c r="A4379" s="226">
        <v>86889</v>
      </c>
      <c r="B4379" s="223" t="s">
        <v>4747</v>
      </c>
      <c r="C4379" s="220" t="s">
        <v>206</v>
      </c>
      <c r="D4379" s="221">
        <v>580.05999999999995</v>
      </c>
    </row>
    <row r="4380" spans="1:4" ht="50.1" customHeight="1" x14ac:dyDescent="0.2">
      <c r="A4380" s="226">
        <v>86893</v>
      </c>
      <c r="B4380" s="223" t="s">
        <v>4748</v>
      </c>
      <c r="C4380" s="220" t="s">
        <v>206</v>
      </c>
      <c r="D4380" s="221">
        <v>490.71</v>
      </c>
    </row>
    <row r="4381" spans="1:4" ht="50.1" customHeight="1" x14ac:dyDescent="0.2">
      <c r="A4381" s="226">
        <v>86894</v>
      </c>
      <c r="B4381" s="223" t="s">
        <v>4749</v>
      </c>
      <c r="C4381" s="220" t="s">
        <v>206</v>
      </c>
      <c r="D4381" s="221">
        <v>184.93</v>
      </c>
    </row>
    <row r="4382" spans="1:4" ht="50.1" customHeight="1" x14ac:dyDescent="0.2">
      <c r="A4382" s="226">
        <v>86895</v>
      </c>
      <c r="B4382" s="223" t="s">
        <v>4750</v>
      </c>
      <c r="C4382" s="220" t="s">
        <v>206</v>
      </c>
      <c r="D4382" s="221">
        <v>288.20999999999998</v>
      </c>
    </row>
    <row r="4383" spans="1:4" ht="50.1" customHeight="1" x14ac:dyDescent="0.2">
      <c r="A4383" s="226">
        <v>86899</v>
      </c>
      <c r="B4383" s="223" t="s">
        <v>4751</v>
      </c>
      <c r="C4383" s="220" t="s">
        <v>206</v>
      </c>
      <c r="D4383" s="221">
        <v>254.69</v>
      </c>
    </row>
    <row r="4384" spans="1:4" ht="50.1" customHeight="1" x14ac:dyDescent="0.2">
      <c r="A4384" s="226">
        <v>86900</v>
      </c>
      <c r="B4384" s="223" t="s">
        <v>4752</v>
      </c>
      <c r="C4384" s="220" t="s">
        <v>206</v>
      </c>
      <c r="D4384" s="221">
        <v>127.2</v>
      </c>
    </row>
    <row r="4385" spans="1:4" ht="50.1" customHeight="1" x14ac:dyDescent="0.2">
      <c r="A4385" s="226">
        <v>86901</v>
      </c>
      <c r="B4385" s="223" t="s">
        <v>4753</v>
      </c>
      <c r="C4385" s="220" t="s">
        <v>206</v>
      </c>
      <c r="D4385" s="221">
        <v>107.04</v>
      </c>
    </row>
    <row r="4386" spans="1:4" ht="50.1" customHeight="1" x14ac:dyDescent="0.2">
      <c r="A4386" s="226">
        <v>86902</v>
      </c>
      <c r="B4386" s="223" t="s">
        <v>4754</v>
      </c>
      <c r="C4386" s="220" t="s">
        <v>206</v>
      </c>
      <c r="D4386" s="221">
        <v>186.73</v>
      </c>
    </row>
    <row r="4387" spans="1:4" ht="50.1" customHeight="1" x14ac:dyDescent="0.2">
      <c r="A4387" s="226">
        <v>86903</v>
      </c>
      <c r="B4387" s="223" t="s">
        <v>4755</v>
      </c>
      <c r="C4387" s="220" t="s">
        <v>206</v>
      </c>
      <c r="D4387" s="221">
        <v>247.99</v>
      </c>
    </row>
    <row r="4388" spans="1:4" ht="50.1" customHeight="1" x14ac:dyDescent="0.2">
      <c r="A4388" s="226">
        <v>86904</v>
      </c>
      <c r="B4388" s="223" t="s">
        <v>4756</v>
      </c>
      <c r="C4388" s="220" t="s">
        <v>206</v>
      </c>
      <c r="D4388" s="221">
        <v>97.6</v>
      </c>
    </row>
    <row r="4389" spans="1:4" ht="50.1" customHeight="1" x14ac:dyDescent="0.2">
      <c r="A4389" s="226">
        <v>86905</v>
      </c>
      <c r="B4389" s="223" t="s">
        <v>4757</v>
      </c>
      <c r="C4389" s="220" t="s">
        <v>206</v>
      </c>
      <c r="D4389" s="221">
        <v>158.87</v>
      </c>
    </row>
    <row r="4390" spans="1:4" ht="50.1" customHeight="1" x14ac:dyDescent="0.2">
      <c r="A4390" s="226">
        <v>86906</v>
      </c>
      <c r="B4390" s="223" t="s">
        <v>4758</v>
      </c>
      <c r="C4390" s="220" t="s">
        <v>206</v>
      </c>
      <c r="D4390" s="221">
        <v>37.119999999999997</v>
      </c>
    </row>
    <row r="4391" spans="1:4" ht="50.1" customHeight="1" x14ac:dyDescent="0.2">
      <c r="A4391" s="226">
        <v>86908</v>
      </c>
      <c r="B4391" s="223" t="s">
        <v>4759</v>
      </c>
      <c r="C4391" s="220" t="s">
        <v>206</v>
      </c>
      <c r="D4391" s="221">
        <v>189.77</v>
      </c>
    </row>
    <row r="4392" spans="1:4" ht="50.1" customHeight="1" x14ac:dyDescent="0.2">
      <c r="A4392" s="226">
        <v>86909</v>
      </c>
      <c r="B4392" s="223" t="s">
        <v>4760</v>
      </c>
      <c r="C4392" s="220" t="s">
        <v>206</v>
      </c>
      <c r="D4392" s="221">
        <v>74.12</v>
      </c>
    </row>
    <row r="4393" spans="1:4" ht="50.1" customHeight="1" x14ac:dyDescent="0.2">
      <c r="A4393" s="226">
        <v>86910</v>
      </c>
      <c r="B4393" s="223" t="s">
        <v>4761</v>
      </c>
      <c r="C4393" s="220" t="s">
        <v>206</v>
      </c>
      <c r="D4393" s="221">
        <v>70.92</v>
      </c>
    </row>
    <row r="4394" spans="1:4" ht="50.1" customHeight="1" x14ac:dyDescent="0.2">
      <c r="A4394" s="226">
        <v>86911</v>
      </c>
      <c r="B4394" s="223" t="s">
        <v>4762</v>
      </c>
      <c r="C4394" s="220" t="s">
        <v>206</v>
      </c>
      <c r="D4394" s="221">
        <v>31.58</v>
      </c>
    </row>
    <row r="4395" spans="1:4" ht="50.1" customHeight="1" x14ac:dyDescent="0.2">
      <c r="A4395" s="226">
        <v>86912</v>
      </c>
      <c r="B4395" s="223" t="s">
        <v>4763</v>
      </c>
      <c r="C4395" s="220" t="s">
        <v>206</v>
      </c>
      <c r="D4395" s="221">
        <v>31.58</v>
      </c>
    </row>
    <row r="4396" spans="1:4" ht="50.1" customHeight="1" x14ac:dyDescent="0.2">
      <c r="A4396" s="226">
        <v>86913</v>
      </c>
      <c r="B4396" s="223" t="s">
        <v>4764</v>
      </c>
      <c r="C4396" s="220" t="s">
        <v>206</v>
      </c>
      <c r="D4396" s="221">
        <v>14.3</v>
      </c>
    </row>
    <row r="4397" spans="1:4" ht="50.1" customHeight="1" x14ac:dyDescent="0.2">
      <c r="A4397" s="226">
        <v>86914</v>
      </c>
      <c r="B4397" s="223" t="s">
        <v>4765</v>
      </c>
      <c r="C4397" s="220" t="s">
        <v>206</v>
      </c>
      <c r="D4397" s="221">
        <v>28.79</v>
      </c>
    </row>
    <row r="4398" spans="1:4" ht="50.1" customHeight="1" x14ac:dyDescent="0.2">
      <c r="A4398" s="226">
        <v>86915</v>
      </c>
      <c r="B4398" s="223" t="s">
        <v>4766</v>
      </c>
      <c r="C4398" s="220" t="s">
        <v>206</v>
      </c>
      <c r="D4398" s="221">
        <v>62.32</v>
      </c>
    </row>
    <row r="4399" spans="1:4" ht="50.1" customHeight="1" x14ac:dyDescent="0.2">
      <c r="A4399" s="226">
        <v>86916</v>
      </c>
      <c r="B4399" s="223" t="s">
        <v>4767</v>
      </c>
      <c r="C4399" s="220" t="s">
        <v>206</v>
      </c>
      <c r="D4399" s="221">
        <v>22.37</v>
      </c>
    </row>
    <row r="4400" spans="1:4" ht="50.1" customHeight="1" x14ac:dyDescent="0.2">
      <c r="A4400" s="226">
        <v>86919</v>
      </c>
      <c r="B4400" s="223" t="s">
        <v>4768</v>
      </c>
      <c r="C4400" s="220" t="s">
        <v>206</v>
      </c>
      <c r="D4400" s="221">
        <v>614.79999999999995</v>
      </c>
    </row>
    <row r="4401" spans="1:4" ht="50.1" customHeight="1" x14ac:dyDescent="0.2">
      <c r="A4401" s="226">
        <v>86920</v>
      </c>
      <c r="B4401" s="223" t="s">
        <v>4769</v>
      </c>
      <c r="C4401" s="220" t="s">
        <v>206</v>
      </c>
      <c r="D4401" s="221">
        <v>585.67999999999995</v>
      </c>
    </row>
    <row r="4402" spans="1:4" ht="50.1" customHeight="1" x14ac:dyDescent="0.2">
      <c r="A4402" s="226">
        <v>86921</v>
      </c>
      <c r="B4402" s="223" t="s">
        <v>4770</v>
      </c>
      <c r="C4402" s="220" t="s">
        <v>206</v>
      </c>
      <c r="D4402" s="221">
        <v>593.75</v>
      </c>
    </row>
    <row r="4403" spans="1:4" ht="50.1" customHeight="1" x14ac:dyDescent="0.2">
      <c r="A4403" s="226">
        <v>86922</v>
      </c>
      <c r="B4403" s="223" t="s">
        <v>4771</v>
      </c>
      <c r="C4403" s="220" t="s">
        <v>206</v>
      </c>
      <c r="D4403" s="221">
        <v>537.15</v>
      </c>
    </row>
    <row r="4404" spans="1:4" ht="50.1" customHeight="1" x14ac:dyDescent="0.2">
      <c r="A4404" s="226">
        <v>86923</v>
      </c>
      <c r="B4404" s="223" t="s">
        <v>4772</v>
      </c>
      <c r="C4404" s="220" t="s">
        <v>206</v>
      </c>
      <c r="D4404" s="221">
        <v>375.52</v>
      </c>
    </row>
    <row r="4405" spans="1:4" ht="50.1" customHeight="1" x14ac:dyDescent="0.2">
      <c r="A4405" s="226">
        <v>86924</v>
      </c>
      <c r="B4405" s="223" t="s">
        <v>4773</v>
      </c>
      <c r="C4405" s="220" t="s">
        <v>206</v>
      </c>
      <c r="D4405" s="221">
        <v>383.59</v>
      </c>
    </row>
    <row r="4406" spans="1:4" ht="50.1" customHeight="1" x14ac:dyDescent="0.2">
      <c r="A4406" s="226">
        <v>86925</v>
      </c>
      <c r="B4406" s="223" t="s">
        <v>4774</v>
      </c>
      <c r="C4406" s="220" t="s">
        <v>206</v>
      </c>
      <c r="D4406" s="221">
        <v>251.07</v>
      </c>
    </row>
    <row r="4407" spans="1:4" ht="50.1" customHeight="1" x14ac:dyDescent="0.2">
      <c r="A4407" s="226">
        <v>86926</v>
      </c>
      <c r="B4407" s="223" t="s">
        <v>4775</v>
      </c>
      <c r="C4407" s="220" t="s">
        <v>206</v>
      </c>
      <c r="D4407" s="221">
        <v>259.14</v>
      </c>
    </row>
    <row r="4408" spans="1:4" ht="50.1" customHeight="1" x14ac:dyDescent="0.2">
      <c r="A4408" s="226">
        <v>86927</v>
      </c>
      <c r="B4408" s="223" t="s">
        <v>4776</v>
      </c>
      <c r="C4408" s="220" t="s">
        <v>206</v>
      </c>
      <c r="D4408" s="221">
        <v>163.54</v>
      </c>
    </row>
    <row r="4409" spans="1:4" ht="50.1" customHeight="1" x14ac:dyDescent="0.2">
      <c r="A4409" s="226">
        <v>86928</v>
      </c>
      <c r="B4409" s="223" t="s">
        <v>4777</v>
      </c>
      <c r="C4409" s="220" t="s">
        <v>206</v>
      </c>
      <c r="D4409" s="221">
        <v>171.61</v>
      </c>
    </row>
    <row r="4410" spans="1:4" ht="50.1" customHeight="1" x14ac:dyDescent="0.2">
      <c r="A4410" s="226">
        <v>86929</v>
      </c>
      <c r="B4410" s="223" t="s">
        <v>4778</v>
      </c>
      <c r="C4410" s="220" t="s">
        <v>206</v>
      </c>
      <c r="D4410" s="221">
        <v>157.66</v>
      </c>
    </row>
    <row r="4411" spans="1:4" ht="50.1" customHeight="1" x14ac:dyDescent="0.2">
      <c r="A4411" s="226">
        <v>86930</v>
      </c>
      <c r="B4411" s="223" t="s">
        <v>4779</v>
      </c>
      <c r="C4411" s="220" t="s">
        <v>206</v>
      </c>
      <c r="D4411" s="221">
        <v>165.73</v>
      </c>
    </row>
    <row r="4412" spans="1:4" ht="50.1" customHeight="1" x14ac:dyDescent="0.2">
      <c r="A4412" s="226">
        <v>86931</v>
      </c>
      <c r="B4412" s="223" t="s">
        <v>4780</v>
      </c>
      <c r="C4412" s="220" t="s">
        <v>206</v>
      </c>
      <c r="D4412" s="221">
        <v>339.61</v>
      </c>
    </row>
    <row r="4413" spans="1:4" ht="50.1" customHeight="1" x14ac:dyDescent="0.2">
      <c r="A4413" s="226">
        <v>86932</v>
      </c>
      <c r="B4413" s="223" t="s">
        <v>4781</v>
      </c>
      <c r="C4413" s="220" t="s">
        <v>206</v>
      </c>
      <c r="D4413" s="221">
        <v>370.52</v>
      </c>
    </row>
    <row r="4414" spans="1:4" ht="50.1" customHeight="1" x14ac:dyDescent="0.2">
      <c r="A4414" s="226">
        <v>86933</v>
      </c>
      <c r="B4414" s="223" t="s">
        <v>4782</v>
      </c>
      <c r="C4414" s="220" t="s">
        <v>206</v>
      </c>
      <c r="D4414" s="221">
        <v>243.43</v>
      </c>
    </row>
    <row r="4415" spans="1:4" ht="50.1" customHeight="1" x14ac:dyDescent="0.2">
      <c r="A4415" s="226">
        <v>86934</v>
      </c>
      <c r="B4415" s="223" t="s">
        <v>4783</v>
      </c>
      <c r="C4415" s="220" t="s">
        <v>206</v>
      </c>
      <c r="D4415" s="221">
        <v>237.55</v>
      </c>
    </row>
    <row r="4416" spans="1:4" ht="50.1" customHeight="1" x14ac:dyDescent="0.2">
      <c r="A4416" s="226">
        <v>86935</v>
      </c>
      <c r="B4416" s="223" t="s">
        <v>4784</v>
      </c>
      <c r="C4416" s="220" t="s">
        <v>206</v>
      </c>
      <c r="D4416" s="221">
        <v>186.54</v>
      </c>
    </row>
    <row r="4417" spans="1:4" ht="50.1" customHeight="1" x14ac:dyDescent="0.2">
      <c r="A4417" s="226">
        <v>86936</v>
      </c>
      <c r="B4417" s="223" t="s">
        <v>4785</v>
      </c>
      <c r="C4417" s="220" t="s">
        <v>206</v>
      </c>
      <c r="D4417" s="221">
        <v>324.93</v>
      </c>
    </row>
    <row r="4418" spans="1:4" ht="50.1" customHeight="1" x14ac:dyDescent="0.2">
      <c r="A4418" s="226">
        <v>86937</v>
      </c>
      <c r="B4418" s="223" t="s">
        <v>4786</v>
      </c>
      <c r="C4418" s="220" t="s">
        <v>206</v>
      </c>
      <c r="D4418" s="221">
        <v>134.25</v>
      </c>
    </row>
    <row r="4419" spans="1:4" ht="50.1" customHeight="1" x14ac:dyDescent="0.2">
      <c r="A4419" s="226">
        <v>86938</v>
      </c>
      <c r="B4419" s="223" t="s">
        <v>4787</v>
      </c>
      <c r="C4419" s="220" t="s">
        <v>206</v>
      </c>
      <c r="D4419" s="221">
        <v>272.64</v>
      </c>
    </row>
    <row r="4420" spans="1:4" ht="50.1" customHeight="1" x14ac:dyDescent="0.2">
      <c r="A4420" s="226">
        <v>86939</v>
      </c>
      <c r="B4420" s="223" t="s">
        <v>4788</v>
      </c>
      <c r="C4420" s="220" t="s">
        <v>206</v>
      </c>
      <c r="D4420" s="221">
        <v>242.32</v>
      </c>
    </row>
    <row r="4421" spans="1:4" ht="50.1" customHeight="1" x14ac:dyDescent="0.2">
      <c r="A4421" s="226">
        <v>86940</v>
      </c>
      <c r="B4421" s="223" t="s">
        <v>4789</v>
      </c>
      <c r="C4421" s="220" t="s">
        <v>206</v>
      </c>
      <c r="D4421" s="221">
        <v>649.32000000000005</v>
      </c>
    </row>
    <row r="4422" spans="1:4" ht="50.1" customHeight="1" x14ac:dyDescent="0.2">
      <c r="A4422" s="226">
        <v>86941</v>
      </c>
      <c r="B4422" s="223" t="s">
        <v>4790</v>
      </c>
      <c r="C4422" s="220" t="s">
        <v>206</v>
      </c>
      <c r="D4422" s="221">
        <v>514.34</v>
      </c>
    </row>
    <row r="4423" spans="1:4" ht="50.1" customHeight="1" x14ac:dyDescent="0.2">
      <c r="A4423" s="226">
        <v>86942</v>
      </c>
      <c r="B4423" s="223" t="s">
        <v>4791</v>
      </c>
      <c r="C4423" s="220" t="s">
        <v>206</v>
      </c>
      <c r="D4423" s="221">
        <v>159.07</v>
      </c>
    </row>
    <row r="4424" spans="1:4" ht="50.1" customHeight="1" x14ac:dyDescent="0.2">
      <c r="A4424" s="226">
        <v>86943</v>
      </c>
      <c r="B4424" s="223" t="s">
        <v>4792</v>
      </c>
      <c r="C4424" s="220" t="s">
        <v>206</v>
      </c>
      <c r="D4424" s="221">
        <v>153.19</v>
      </c>
    </row>
    <row r="4425" spans="1:4" ht="50.1" customHeight="1" x14ac:dyDescent="0.2">
      <c r="A4425" s="226">
        <v>86947</v>
      </c>
      <c r="B4425" s="223" t="s">
        <v>4793</v>
      </c>
      <c r="C4425" s="220" t="s">
        <v>206</v>
      </c>
      <c r="D4425" s="221">
        <v>763.06</v>
      </c>
    </row>
    <row r="4426" spans="1:4" ht="50.1" customHeight="1" x14ac:dyDescent="0.2">
      <c r="A4426" s="226">
        <v>88571</v>
      </c>
      <c r="B4426" s="223" t="s">
        <v>4794</v>
      </c>
      <c r="C4426" s="220" t="s">
        <v>206</v>
      </c>
      <c r="D4426" s="221">
        <v>30.15</v>
      </c>
    </row>
    <row r="4427" spans="1:4" ht="50.1" customHeight="1" x14ac:dyDescent="0.2">
      <c r="A4427" s="226">
        <v>93396</v>
      </c>
      <c r="B4427" s="223" t="s">
        <v>4795</v>
      </c>
      <c r="C4427" s="220" t="s">
        <v>206</v>
      </c>
      <c r="D4427" s="221">
        <v>465.47</v>
      </c>
    </row>
    <row r="4428" spans="1:4" ht="50.1" customHeight="1" x14ac:dyDescent="0.2">
      <c r="A4428" s="226">
        <v>93441</v>
      </c>
      <c r="B4428" s="223" t="s">
        <v>4796</v>
      </c>
      <c r="C4428" s="220" t="s">
        <v>206</v>
      </c>
      <c r="D4428" s="221">
        <v>804.07</v>
      </c>
    </row>
    <row r="4429" spans="1:4" ht="50.1" customHeight="1" x14ac:dyDescent="0.2">
      <c r="A4429" s="226">
        <v>93442</v>
      </c>
      <c r="B4429" s="223" t="s">
        <v>4797</v>
      </c>
      <c r="C4429" s="220" t="s">
        <v>206</v>
      </c>
      <c r="D4429" s="221">
        <v>895.65</v>
      </c>
    </row>
    <row r="4430" spans="1:4" ht="50.1" customHeight="1" x14ac:dyDescent="0.2">
      <c r="A4430" s="226">
        <v>95469</v>
      </c>
      <c r="B4430" s="223" t="s">
        <v>4798</v>
      </c>
      <c r="C4430" s="220" t="s">
        <v>206</v>
      </c>
      <c r="D4430" s="221">
        <v>155.46</v>
      </c>
    </row>
    <row r="4431" spans="1:4" ht="50.1" customHeight="1" x14ac:dyDescent="0.2">
      <c r="A4431" s="226">
        <v>95470</v>
      </c>
      <c r="B4431" s="223" t="s">
        <v>4799</v>
      </c>
      <c r="C4431" s="220" t="s">
        <v>206</v>
      </c>
      <c r="D4431" s="221">
        <v>160.37</v>
      </c>
    </row>
    <row r="4432" spans="1:4" ht="50.1" customHeight="1" x14ac:dyDescent="0.2">
      <c r="A4432" s="226">
        <v>95471</v>
      </c>
      <c r="B4432" s="223" t="s">
        <v>4800</v>
      </c>
      <c r="C4432" s="220" t="s">
        <v>206</v>
      </c>
      <c r="D4432" s="221">
        <v>577.55999999999995</v>
      </c>
    </row>
    <row r="4433" spans="1:4" ht="50.1" customHeight="1" x14ac:dyDescent="0.2">
      <c r="A4433" s="226">
        <v>95472</v>
      </c>
      <c r="B4433" s="223" t="s">
        <v>4801</v>
      </c>
      <c r="C4433" s="220" t="s">
        <v>206</v>
      </c>
      <c r="D4433" s="221">
        <v>582.47</v>
      </c>
    </row>
    <row r="4434" spans="1:4" ht="50.1" customHeight="1" x14ac:dyDescent="0.2">
      <c r="A4434" s="226">
        <v>95542</v>
      </c>
      <c r="B4434" s="223" t="s">
        <v>4802</v>
      </c>
      <c r="C4434" s="220" t="s">
        <v>206</v>
      </c>
      <c r="D4434" s="221">
        <v>14.99</v>
      </c>
    </row>
    <row r="4435" spans="1:4" ht="50.1" customHeight="1" x14ac:dyDescent="0.2">
      <c r="A4435" s="226">
        <v>95543</v>
      </c>
      <c r="B4435" s="223" t="s">
        <v>4803</v>
      </c>
      <c r="C4435" s="220" t="s">
        <v>206</v>
      </c>
      <c r="D4435" s="221">
        <v>24.68</v>
      </c>
    </row>
    <row r="4436" spans="1:4" ht="50.1" customHeight="1" x14ac:dyDescent="0.2">
      <c r="A4436" s="226">
        <v>95544</v>
      </c>
      <c r="B4436" s="223" t="s">
        <v>4804</v>
      </c>
      <c r="C4436" s="220" t="s">
        <v>206</v>
      </c>
      <c r="D4436" s="221">
        <v>18.7</v>
      </c>
    </row>
    <row r="4437" spans="1:4" ht="50.1" customHeight="1" x14ac:dyDescent="0.2">
      <c r="A4437" s="226">
        <v>95545</v>
      </c>
      <c r="B4437" s="223" t="s">
        <v>4805</v>
      </c>
      <c r="C4437" s="220" t="s">
        <v>206</v>
      </c>
      <c r="D4437" s="221">
        <v>18.309999999999999</v>
      </c>
    </row>
    <row r="4438" spans="1:4" ht="50.1" customHeight="1" x14ac:dyDescent="0.2">
      <c r="A4438" s="226">
        <v>95546</v>
      </c>
      <c r="B4438" s="223" t="s">
        <v>4806</v>
      </c>
      <c r="C4438" s="220" t="s">
        <v>206</v>
      </c>
      <c r="D4438" s="221">
        <v>58.36</v>
      </c>
    </row>
    <row r="4439" spans="1:4" ht="50.1" customHeight="1" x14ac:dyDescent="0.2">
      <c r="A4439" s="226">
        <v>95547</v>
      </c>
      <c r="B4439" s="223" t="s">
        <v>4807</v>
      </c>
      <c r="C4439" s="220" t="s">
        <v>206</v>
      </c>
      <c r="D4439" s="221">
        <v>43.12</v>
      </c>
    </row>
    <row r="4440" spans="1:4" ht="50.1" customHeight="1" x14ac:dyDescent="0.2">
      <c r="A4440" s="226">
        <v>6087</v>
      </c>
      <c r="B4440" s="223" t="s">
        <v>4808</v>
      </c>
      <c r="C4440" s="220" t="s">
        <v>206</v>
      </c>
      <c r="D4440" s="221">
        <v>22.64</v>
      </c>
    </row>
    <row r="4441" spans="1:4" ht="50.1" customHeight="1" x14ac:dyDescent="0.2">
      <c r="A4441" s="226">
        <v>98052</v>
      </c>
      <c r="B4441" s="223" t="s">
        <v>4809</v>
      </c>
      <c r="C4441" s="220" t="s">
        <v>206</v>
      </c>
      <c r="D4441" s="221">
        <v>988.8</v>
      </c>
    </row>
    <row r="4442" spans="1:4" ht="50.1" customHeight="1" x14ac:dyDescent="0.2">
      <c r="A4442" s="226">
        <v>98053</v>
      </c>
      <c r="B4442" s="223" t="s">
        <v>4810</v>
      </c>
      <c r="C4442" s="220" t="s">
        <v>206</v>
      </c>
      <c r="D4442" s="221">
        <v>1435.09</v>
      </c>
    </row>
    <row r="4443" spans="1:4" ht="50.1" customHeight="1" x14ac:dyDescent="0.2">
      <c r="A4443" s="226">
        <v>98054</v>
      </c>
      <c r="B4443" s="223" t="s">
        <v>4811</v>
      </c>
      <c r="C4443" s="220" t="s">
        <v>206</v>
      </c>
      <c r="D4443" s="221">
        <v>2106.15</v>
      </c>
    </row>
    <row r="4444" spans="1:4" ht="50.1" customHeight="1" x14ac:dyDescent="0.2">
      <c r="A4444" s="226">
        <v>98055</v>
      </c>
      <c r="B4444" s="223" t="s">
        <v>4812</v>
      </c>
      <c r="C4444" s="220" t="s">
        <v>206</v>
      </c>
      <c r="D4444" s="221">
        <v>2801.34</v>
      </c>
    </row>
    <row r="4445" spans="1:4" ht="50.1" customHeight="1" x14ac:dyDescent="0.2">
      <c r="A4445" s="226">
        <v>98056</v>
      </c>
      <c r="B4445" s="223" t="s">
        <v>4813</v>
      </c>
      <c r="C4445" s="220" t="s">
        <v>206</v>
      </c>
      <c r="D4445" s="221">
        <v>3222.7</v>
      </c>
    </row>
    <row r="4446" spans="1:4" ht="50.1" customHeight="1" x14ac:dyDescent="0.2">
      <c r="A4446" s="226">
        <v>98057</v>
      </c>
      <c r="B4446" s="223" t="s">
        <v>4814</v>
      </c>
      <c r="C4446" s="220" t="s">
        <v>206</v>
      </c>
      <c r="D4446" s="221">
        <v>4226.1400000000003</v>
      </c>
    </row>
    <row r="4447" spans="1:4" ht="50.1" customHeight="1" x14ac:dyDescent="0.2">
      <c r="A4447" s="226">
        <v>98066</v>
      </c>
      <c r="B4447" s="223" t="s">
        <v>4815</v>
      </c>
      <c r="C4447" s="220" t="s">
        <v>206</v>
      </c>
      <c r="D4447" s="221">
        <v>3280.91</v>
      </c>
    </row>
    <row r="4448" spans="1:4" ht="50.1" customHeight="1" x14ac:dyDescent="0.2">
      <c r="A4448" s="226">
        <v>98067</v>
      </c>
      <c r="B4448" s="223" t="s">
        <v>4816</v>
      </c>
      <c r="C4448" s="220" t="s">
        <v>206</v>
      </c>
      <c r="D4448" s="221">
        <v>4381.33</v>
      </c>
    </row>
    <row r="4449" spans="1:4" ht="50.1" customHeight="1" x14ac:dyDescent="0.2">
      <c r="A4449" s="226">
        <v>98068</v>
      </c>
      <c r="B4449" s="223" t="s">
        <v>4817</v>
      </c>
      <c r="C4449" s="220" t="s">
        <v>206</v>
      </c>
      <c r="D4449" s="221">
        <v>6195.23</v>
      </c>
    </row>
    <row r="4450" spans="1:4" ht="50.1" customHeight="1" x14ac:dyDescent="0.2">
      <c r="A4450" s="226">
        <v>98069</v>
      </c>
      <c r="B4450" s="223" t="s">
        <v>4818</v>
      </c>
      <c r="C4450" s="220" t="s">
        <v>206</v>
      </c>
      <c r="D4450" s="221">
        <v>8318.58</v>
      </c>
    </row>
    <row r="4451" spans="1:4" ht="50.1" customHeight="1" x14ac:dyDescent="0.2">
      <c r="A4451" s="226">
        <v>98070</v>
      </c>
      <c r="B4451" s="223" t="s">
        <v>4819</v>
      </c>
      <c r="C4451" s="220" t="s">
        <v>206</v>
      </c>
      <c r="D4451" s="221">
        <v>9521.73</v>
      </c>
    </row>
    <row r="4452" spans="1:4" ht="50.1" customHeight="1" x14ac:dyDescent="0.2">
      <c r="A4452" s="226">
        <v>98071</v>
      </c>
      <c r="B4452" s="223" t="s">
        <v>4820</v>
      </c>
      <c r="C4452" s="220" t="s">
        <v>206</v>
      </c>
      <c r="D4452" s="221">
        <v>10425.719999999999</v>
      </c>
    </row>
    <row r="4453" spans="1:4" ht="50.1" customHeight="1" x14ac:dyDescent="0.2">
      <c r="A4453" s="226">
        <v>98072</v>
      </c>
      <c r="B4453" s="223" t="s">
        <v>4821</v>
      </c>
      <c r="C4453" s="220" t="s">
        <v>206</v>
      </c>
      <c r="D4453" s="221">
        <v>2766.2</v>
      </c>
    </row>
    <row r="4454" spans="1:4" ht="50.1" customHeight="1" x14ac:dyDescent="0.2">
      <c r="A4454" s="226">
        <v>98073</v>
      </c>
      <c r="B4454" s="223" t="s">
        <v>4822</v>
      </c>
      <c r="C4454" s="220" t="s">
        <v>206</v>
      </c>
      <c r="D4454" s="221">
        <v>4348.6499999999996</v>
      </c>
    </row>
    <row r="4455" spans="1:4" ht="50.1" customHeight="1" x14ac:dyDescent="0.2">
      <c r="A4455" s="226">
        <v>98074</v>
      </c>
      <c r="B4455" s="223" t="s">
        <v>4823</v>
      </c>
      <c r="C4455" s="220" t="s">
        <v>206</v>
      </c>
      <c r="D4455" s="221">
        <v>6791.2</v>
      </c>
    </row>
    <row r="4456" spans="1:4" ht="50.1" customHeight="1" x14ac:dyDescent="0.2">
      <c r="A4456" s="226">
        <v>98075</v>
      </c>
      <c r="B4456" s="223" t="s">
        <v>4824</v>
      </c>
      <c r="C4456" s="220" t="s">
        <v>206</v>
      </c>
      <c r="D4456" s="221">
        <v>8851.5400000000009</v>
      </c>
    </row>
    <row r="4457" spans="1:4" ht="50.1" customHeight="1" x14ac:dyDescent="0.2">
      <c r="A4457" s="226">
        <v>98076</v>
      </c>
      <c r="B4457" s="223" t="s">
        <v>4825</v>
      </c>
      <c r="C4457" s="220" t="s">
        <v>206</v>
      </c>
      <c r="D4457" s="221">
        <v>10224.06</v>
      </c>
    </row>
    <row r="4458" spans="1:4" ht="50.1" customHeight="1" x14ac:dyDescent="0.2">
      <c r="A4458" s="226">
        <v>98077</v>
      </c>
      <c r="B4458" s="223" t="s">
        <v>4826</v>
      </c>
      <c r="C4458" s="220" t="s">
        <v>206</v>
      </c>
      <c r="D4458" s="221">
        <v>12051.64</v>
      </c>
    </row>
    <row r="4459" spans="1:4" ht="50.1" customHeight="1" x14ac:dyDescent="0.2">
      <c r="A4459" s="226">
        <v>98078</v>
      </c>
      <c r="B4459" s="223" t="s">
        <v>4827</v>
      </c>
      <c r="C4459" s="220" t="s">
        <v>206</v>
      </c>
      <c r="D4459" s="221">
        <v>2672.4</v>
      </c>
    </row>
    <row r="4460" spans="1:4" ht="50.1" customHeight="1" x14ac:dyDescent="0.2">
      <c r="A4460" s="226">
        <v>98079</v>
      </c>
      <c r="B4460" s="223" t="s">
        <v>4828</v>
      </c>
      <c r="C4460" s="220" t="s">
        <v>206</v>
      </c>
      <c r="D4460" s="221">
        <v>4707.92</v>
      </c>
    </row>
    <row r="4461" spans="1:4" ht="50.1" customHeight="1" x14ac:dyDescent="0.2">
      <c r="A4461" s="226">
        <v>98080</v>
      </c>
      <c r="B4461" s="223" t="s">
        <v>4829</v>
      </c>
      <c r="C4461" s="220" t="s">
        <v>206</v>
      </c>
      <c r="D4461" s="221">
        <v>6093.81</v>
      </c>
    </row>
    <row r="4462" spans="1:4" ht="50.1" customHeight="1" x14ac:dyDescent="0.2">
      <c r="A4462" s="226">
        <v>98081</v>
      </c>
      <c r="B4462" s="223" t="s">
        <v>4830</v>
      </c>
      <c r="C4462" s="220" t="s">
        <v>206</v>
      </c>
      <c r="D4462" s="221">
        <v>9058.68</v>
      </c>
    </row>
    <row r="4463" spans="1:4" ht="50.1" customHeight="1" x14ac:dyDescent="0.2">
      <c r="A4463" s="226">
        <v>98082</v>
      </c>
      <c r="B4463" s="223" t="s">
        <v>4831</v>
      </c>
      <c r="C4463" s="220" t="s">
        <v>206</v>
      </c>
      <c r="D4463" s="221">
        <v>2646.59</v>
      </c>
    </row>
    <row r="4464" spans="1:4" ht="50.1" customHeight="1" x14ac:dyDescent="0.2">
      <c r="A4464" s="226">
        <v>98083</v>
      </c>
      <c r="B4464" s="223" t="s">
        <v>4832</v>
      </c>
      <c r="C4464" s="220" t="s">
        <v>206</v>
      </c>
      <c r="D4464" s="221">
        <v>3501.07</v>
      </c>
    </row>
    <row r="4465" spans="1:4" ht="50.1" customHeight="1" x14ac:dyDescent="0.2">
      <c r="A4465" s="226">
        <v>98084</v>
      </c>
      <c r="B4465" s="223" t="s">
        <v>4833</v>
      </c>
      <c r="C4465" s="220" t="s">
        <v>206</v>
      </c>
      <c r="D4465" s="221">
        <v>4920.13</v>
      </c>
    </row>
    <row r="4466" spans="1:4" ht="50.1" customHeight="1" x14ac:dyDescent="0.2">
      <c r="A4466" s="226">
        <v>98085</v>
      </c>
      <c r="B4466" s="223" t="s">
        <v>4834</v>
      </c>
      <c r="C4466" s="220" t="s">
        <v>206</v>
      </c>
      <c r="D4466" s="221">
        <v>6664.59</v>
      </c>
    </row>
    <row r="4467" spans="1:4" ht="50.1" customHeight="1" x14ac:dyDescent="0.2">
      <c r="A4467" s="226">
        <v>98086</v>
      </c>
      <c r="B4467" s="223" t="s">
        <v>4835</v>
      </c>
      <c r="C4467" s="220" t="s">
        <v>206</v>
      </c>
      <c r="D4467" s="221">
        <v>7542.16</v>
      </c>
    </row>
    <row r="4468" spans="1:4" ht="50.1" customHeight="1" x14ac:dyDescent="0.2">
      <c r="A4468" s="226">
        <v>98087</v>
      </c>
      <c r="B4468" s="223" t="s">
        <v>4836</v>
      </c>
      <c r="C4468" s="220" t="s">
        <v>206</v>
      </c>
      <c r="D4468" s="221">
        <v>8087.2</v>
      </c>
    </row>
    <row r="4469" spans="1:4" ht="50.1" customHeight="1" x14ac:dyDescent="0.2">
      <c r="A4469" s="226">
        <v>98088</v>
      </c>
      <c r="B4469" s="223" t="s">
        <v>4837</v>
      </c>
      <c r="C4469" s="220" t="s">
        <v>206</v>
      </c>
      <c r="D4469" s="221">
        <v>2271.54</v>
      </c>
    </row>
    <row r="4470" spans="1:4" ht="50.1" customHeight="1" x14ac:dyDescent="0.2">
      <c r="A4470" s="226">
        <v>98089</v>
      </c>
      <c r="B4470" s="223" t="s">
        <v>4838</v>
      </c>
      <c r="C4470" s="220" t="s">
        <v>206</v>
      </c>
      <c r="D4470" s="221">
        <v>3609.84</v>
      </c>
    </row>
    <row r="4471" spans="1:4" ht="50.1" customHeight="1" x14ac:dyDescent="0.2">
      <c r="A4471" s="226">
        <v>98090</v>
      </c>
      <c r="B4471" s="223" t="s">
        <v>4839</v>
      </c>
      <c r="C4471" s="220" t="s">
        <v>206</v>
      </c>
      <c r="D4471" s="221">
        <v>5697.75</v>
      </c>
    </row>
    <row r="4472" spans="1:4" ht="50.1" customHeight="1" x14ac:dyDescent="0.2">
      <c r="A4472" s="226">
        <v>98091</v>
      </c>
      <c r="B4472" s="223" t="s">
        <v>4840</v>
      </c>
      <c r="C4472" s="220" t="s">
        <v>206</v>
      </c>
      <c r="D4472" s="221">
        <v>7350.29</v>
      </c>
    </row>
    <row r="4473" spans="1:4" ht="50.1" customHeight="1" x14ac:dyDescent="0.2">
      <c r="A4473" s="226">
        <v>98092</v>
      </c>
      <c r="B4473" s="223" t="s">
        <v>4841</v>
      </c>
      <c r="C4473" s="220" t="s">
        <v>206</v>
      </c>
      <c r="D4473" s="221">
        <v>8674.2099999999991</v>
      </c>
    </row>
    <row r="4474" spans="1:4" ht="50.1" customHeight="1" x14ac:dyDescent="0.2">
      <c r="A4474" s="226">
        <v>98093</v>
      </c>
      <c r="B4474" s="223" t="s">
        <v>4842</v>
      </c>
      <c r="C4474" s="220" t="s">
        <v>206</v>
      </c>
      <c r="D4474" s="221">
        <v>10249.85</v>
      </c>
    </row>
    <row r="4475" spans="1:4" ht="50.1" customHeight="1" x14ac:dyDescent="0.2">
      <c r="A4475" s="226">
        <v>98094</v>
      </c>
      <c r="B4475" s="223" t="s">
        <v>4843</v>
      </c>
      <c r="C4475" s="220" t="s">
        <v>206</v>
      </c>
      <c r="D4475" s="221">
        <v>1884.38</v>
      </c>
    </row>
    <row r="4476" spans="1:4" ht="50.1" customHeight="1" x14ac:dyDescent="0.2">
      <c r="A4476" s="226">
        <v>98099</v>
      </c>
      <c r="B4476" s="223" t="s">
        <v>4844</v>
      </c>
      <c r="C4476" s="220" t="s">
        <v>206</v>
      </c>
      <c r="D4476" s="221">
        <v>3248.21</v>
      </c>
    </row>
    <row r="4477" spans="1:4" ht="50.1" customHeight="1" x14ac:dyDescent="0.2">
      <c r="A4477" s="226">
        <v>98100</v>
      </c>
      <c r="B4477" s="223" t="s">
        <v>4845</v>
      </c>
      <c r="C4477" s="220" t="s">
        <v>206</v>
      </c>
      <c r="D4477" s="221">
        <v>4260.9399999999996</v>
      </c>
    </row>
    <row r="4478" spans="1:4" ht="50.1" customHeight="1" x14ac:dyDescent="0.2">
      <c r="A4478" s="226">
        <v>98101</v>
      </c>
      <c r="B4478" s="223" t="s">
        <v>4846</v>
      </c>
      <c r="C4478" s="220" t="s">
        <v>206</v>
      </c>
      <c r="D4478" s="221">
        <v>6318.22</v>
      </c>
    </row>
    <row r="4479" spans="1:4" ht="50.1" customHeight="1" x14ac:dyDescent="0.2">
      <c r="A4479" s="226">
        <v>98109</v>
      </c>
      <c r="B4479" s="223" t="s">
        <v>4847</v>
      </c>
      <c r="C4479" s="220" t="s">
        <v>206</v>
      </c>
      <c r="D4479" s="221">
        <v>552.89</v>
      </c>
    </row>
    <row r="4480" spans="1:4" ht="50.1" customHeight="1" x14ac:dyDescent="0.2">
      <c r="A4480" s="226">
        <v>98110</v>
      </c>
      <c r="B4480" s="223" t="s">
        <v>4848</v>
      </c>
      <c r="C4480" s="220" t="s">
        <v>206</v>
      </c>
      <c r="D4480" s="221">
        <v>349.95</v>
      </c>
    </row>
    <row r="4481" spans="1:4" ht="50.1" customHeight="1" x14ac:dyDescent="0.2">
      <c r="A4481" s="226">
        <v>98111</v>
      </c>
      <c r="B4481" s="223" t="s">
        <v>4849</v>
      </c>
      <c r="C4481" s="220" t="s">
        <v>206</v>
      </c>
      <c r="D4481" s="221">
        <v>18.239999999999998</v>
      </c>
    </row>
    <row r="4482" spans="1:4" ht="50.1" customHeight="1" x14ac:dyDescent="0.2">
      <c r="A4482" s="226">
        <v>98114</v>
      </c>
      <c r="B4482" s="223" t="s">
        <v>4850</v>
      </c>
      <c r="C4482" s="220" t="s">
        <v>206</v>
      </c>
      <c r="D4482" s="221">
        <v>431.51</v>
      </c>
    </row>
    <row r="4483" spans="1:4" ht="50.1" customHeight="1" x14ac:dyDescent="0.2">
      <c r="A4483" s="226">
        <v>98115</v>
      </c>
      <c r="B4483" s="223" t="s">
        <v>4851</v>
      </c>
      <c r="C4483" s="220" t="s">
        <v>206</v>
      </c>
      <c r="D4483" s="221">
        <v>82.76</v>
      </c>
    </row>
    <row r="4484" spans="1:4" ht="50.1" customHeight="1" x14ac:dyDescent="0.2">
      <c r="A4484" s="226">
        <v>89957</v>
      </c>
      <c r="B4484" s="223" t="s">
        <v>4852</v>
      </c>
      <c r="C4484" s="220" t="s">
        <v>206</v>
      </c>
      <c r="D4484" s="221">
        <v>88.77</v>
      </c>
    </row>
    <row r="4485" spans="1:4" ht="50.1" customHeight="1" x14ac:dyDescent="0.2">
      <c r="A4485" s="226">
        <v>89959</v>
      </c>
      <c r="B4485" s="223" t="s">
        <v>4853</v>
      </c>
      <c r="C4485" s="220" t="s">
        <v>206</v>
      </c>
      <c r="D4485" s="221">
        <v>147.15</v>
      </c>
    </row>
    <row r="4486" spans="1:4" ht="50.1" customHeight="1" x14ac:dyDescent="0.2">
      <c r="A4486" s="226">
        <v>40729</v>
      </c>
      <c r="B4486" s="223" t="s">
        <v>4854</v>
      </c>
      <c r="C4486" s="220" t="s">
        <v>206</v>
      </c>
      <c r="D4486" s="221">
        <v>207.8</v>
      </c>
    </row>
    <row r="4487" spans="1:4" ht="50.1" customHeight="1" x14ac:dyDescent="0.2">
      <c r="A4487" s="226" t="s">
        <v>4855</v>
      </c>
      <c r="B4487" s="223" t="s">
        <v>4856</v>
      </c>
      <c r="C4487" s="220" t="s">
        <v>206</v>
      </c>
      <c r="D4487" s="221">
        <v>48.41</v>
      </c>
    </row>
    <row r="4488" spans="1:4" ht="50.1" customHeight="1" x14ac:dyDescent="0.2">
      <c r="A4488" s="226" t="s">
        <v>4857</v>
      </c>
      <c r="B4488" s="223" t="s">
        <v>4858</v>
      </c>
      <c r="C4488" s="220" t="s">
        <v>206</v>
      </c>
      <c r="D4488" s="221">
        <v>51.24</v>
      </c>
    </row>
    <row r="4489" spans="1:4" ht="50.1" customHeight="1" x14ac:dyDescent="0.2">
      <c r="A4489" s="226" t="s">
        <v>4859</v>
      </c>
      <c r="B4489" s="223" t="s">
        <v>4860</v>
      </c>
      <c r="C4489" s="220" t="s">
        <v>206</v>
      </c>
      <c r="D4489" s="221">
        <v>67.84</v>
      </c>
    </row>
    <row r="4490" spans="1:4" ht="50.1" customHeight="1" x14ac:dyDescent="0.2">
      <c r="A4490" s="226" t="s">
        <v>4861</v>
      </c>
      <c r="B4490" s="223" t="s">
        <v>4862</v>
      </c>
      <c r="C4490" s="220" t="s">
        <v>206</v>
      </c>
      <c r="D4490" s="221">
        <v>78.44</v>
      </c>
    </row>
    <row r="4491" spans="1:4" ht="50.1" customHeight="1" x14ac:dyDescent="0.2">
      <c r="A4491" s="226" t="s">
        <v>4863</v>
      </c>
      <c r="B4491" s="223" t="s">
        <v>4864</v>
      </c>
      <c r="C4491" s="220" t="s">
        <v>206</v>
      </c>
      <c r="D4491" s="221">
        <v>104.61</v>
      </c>
    </row>
    <row r="4492" spans="1:4" ht="50.1" customHeight="1" x14ac:dyDescent="0.2">
      <c r="A4492" s="226" t="s">
        <v>4865</v>
      </c>
      <c r="B4492" s="223" t="s">
        <v>4866</v>
      </c>
      <c r="C4492" s="220" t="s">
        <v>206</v>
      </c>
      <c r="D4492" s="221">
        <v>206.71</v>
      </c>
    </row>
    <row r="4493" spans="1:4" ht="50.1" customHeight="1" x14ac:dyDescent="0.2">
      <c r="A4493" s="226" t="s">
        <v>4867</v>
      </c>
      <c r="B4493" s="223" t="s">
        <v>4868</v>
      </c>
      <c r="C4493" s="220" t="s">
        <v>206</v>
      </c>
      <c r="D4493" s="221">
        <v>346.83</v>
      </c>
    </row>
    <row r="4494" spans="1:4" ht="50.1" customHeight="1" x14ac:dyDescent="0.2">
      <c r="A4494" s="226" t="s">
        <v>4869</v>
      </c>
      <c r="B4494" s="223" t="s">
        <v>4870</v>
      </c>
      <c r="C4494" s="220" t="s">
        <v>206</v>
      </c>
      <c r="D4494" s="221">
        <v>65.349999999999994</v>
      </c>
    </row>
    <row r="4495" spans="1:4" ht="50.1" customHeight="1" x14ac:dyDescent="0.2">
      <c r="A4495" s="226" t="s">
        <v>4871</v>
      </c>
      <c r="B4495" s="223" t="s">
        <v>4872</v>
      </c>
      <c r="C4495" s="220" t="s">
        <v>206</v>
      </c>
      <c r="D4495" s="221">
        <v>82.46</v>
      </c>
    </row>
    <row r="4496" spans="1:4" ht="50.1" customHeight="1" x14ac:dyDescent="0.2">
      <c r="A4496" s="226" t="s">
        <v>4873</v>
      </c>
      <c r="B4496" s="223" t="s">
        <v>4874</v>
      </c>
      <c r="C4496" s="220" t="s">
        <v>206</v>
      </c>
      <c r="D4496" s="221">
        <v>114.27</v>
      </c>
    </row>
    <row r="4497" spans="1:4" ht="50.1" customHeight="1" x14ac:dyDescent="0.2">
      <c r="A4497" s="226" t="s">
        <v>4875</v>
      </c>
      <c r="B4497" s="223" t="s">
        <v>4876</v>
      </c>
      <c r="C4497" s="220" t="s">
        <v>206</v>
      </c>
      <c r="D4497" s="221">
        <v>128.61000000000001</v>
      </c>
    </row>
    <row r="4498" spans="1:4" ht="50.1" customHeight="1" x14ac:dyDescent="0.2">
      <c r="A4498" s="226" t="s">
        <v>4877</v>
      </c>
      <c r="B4498" s="223" t="s">
        <v>4878</v>
      </c>
      <c r="C4498" s="220" t="s">
        <v>206</v>
      </c>
      <c r="D4498" s="221">
        <v>171.7</v>
      </c>
    </row>
    <row r="4499" spans="1:4" ht="50.1" customHeight="1" x14ac:dyDescent="0.2">
      <c r="A4499" s="226" t="s">
        <v>4879</v>
      </c>
      <c r="B4499" s="223" t="s">
        <v>4880</v>
      </c>
      <c r="C4499" s="220" t="s">
        <v>206</v>
      </c>
      <c r="D4499" s="221">
        <v>243.13</v>
      </c>
    </row>
    <row r="4500" spans="1:4" ht="50.1" customHeight="1" x14ac:dyDescent="0.2">
      <c r="A4500" s="226" t="s">
        <v>4881</v>
      </c>
      <c r="B4500" s="223" t="s">
        <v>4882</v>
      </c>
      <c r="C4500" s="220" t="s">
        <v>206</v>
      </c>
      <c r="D4500" s="221">
        <v>321.5</v>
      </c>
    </row>
    <row r="4501" spans="1:4" ht="50.1" customHeight="1" x14ac:dyDescent="0.2">
      <c r="A4501" s="226" t="s">
        <v>4883</v>
      </c>
      <c r="B4501" s="223" t="s">
        <v>4884</v>
      </c>
      <c r="C4501" s="220" t="s">
        <v>206</v>
      </c>
      <c r="D4501" s="221">
        <v>491.25</v>
      </c>
    </row>
    <row r="4502" spans="1:4" ht="50.1" customHeight="1" x14ac:dyDescent="0.2">
      <c r="A4502" s="226" t="s">
        <v>4885</v>
      </c>
      <c r="B4502" s="223" t="s">
        <v>4886</v>
      </c>
      <c r="C4502" s="220" t="s">
        <v>206</v>
      </c>
      <c r="D4502" s="221">
        <v>47.69</v>
      </c>
    </row>
    <row r="4503" spans="1:4" ht="50.1" customHeight="1" x14ac:dyDescent="0.2">
      <c r="A4503" s="226" t="s">
        <v>4887</v>
      </c>
      <c r="B4503" s="223" t="s">
        <v>4888</v>
      </c>
      <c r="C4503" s="220" t="s">
        <v>206</v>
      </c>
      <c r="D4503" s="221">
        <v>50.84</v>
      </c>
    </row>
    <row r="4504" spans="1:4" ht="50.1" customHeight="1" x14ac:dyDescent="0.2">
      <c r="A4504" s="226" t="s">
        <v>4889</v>
      </c>
      <c r="B4504" s="223" t="s">
        <v>4890</v>
      </c>
      <c r="C4504" s="220" t="s">
        <v>206</v>
      </c>
      <c r="D4504" s="221">
        <v>76.62</v>
      </c>
    </row>
    <row r="4505" spans="1:4" ht="50.1" customHeight="1" x14ac:dyDescent="0.2">
      <c r="A4505" s="226" t="s">
        <v>4891</v>
      </c>
      <c r="B4505" s="223" t="s">
        <v>4892</v>
      </c>
      <c r="C4505" s="220" t="s">
        <v>206</v>
      </c>
      <c r="D4505" s="221">
        <v>105.15</v>
      </c>
    </row>
    <row r="4506" spans="1:4" ht="50.1" customHeight="1" x14ac:dyDescent="0.2">
      <c r="A4506" s="226" t="s">
        <v>4893</v>
      </c>
      <c r="B4506" s="223" t="s">
        <v>4894</v>
      </c>
      <c r="C4506" s="220" t="s">
        <v>206</v>
      </c>
      <c r="D4506" s="221">
        <v>177.86</v>
      </c>
    </row>
    <row r="4507" spans="1:4" ht="50.1" customHeight="1" x14ac:dyDescent="0.2">
      <c r="A4507" s="226" t="s">
        <v>4895</v>
      </c>
      <c r="B4507" s="223" t="s">
        <v>4896</v>
      </c>
      <c r="C4507" s="220" t="s">
        <v>206</v>
      </c>
      <c r="D4507" s="221">
        <v>229.81</v>
      </c>
    </row>
    <row r="4508" spans="1:4" ht="50.1" customHeight="1" x14ac:dyDescent="0.2">
      <c r="A4508" s="226" t="s">
        <v>4897</v>
      </c>
      <c r="B4508" s="223" t="s">
        <v>4898</v>
      </c>
      <c r="C4508" s="220" t="s">
        <v>206</v>
      </c>
      <c r="D4508" s="221">
        <v>391.9</v>
      </c>
    </row>
    <row r="4509" spans="1:4" ht="50.1" customHeight="1" x14ac:dyDescent="0.2">
      <c r="A4509" s="226" t="s">
        <v>4899</v>
      </c>
      <c r="B4509" s="223" t="s">
        <v>4900</v>
      </c>
      <c r="C4509" s="220" t="s">
        <v>206</v>
      </c>
      <c r="D4509" s="221">
        <v>85.92</v>
      </c>
    </row>
    <row r="4510" spans="1:4" ht="50.1" customHeight="1" x14ac:dyDescent="0.2">
      <c r="A4510" s="226" t="s">
        <v>4901</v>
      </c>
      <c r="B4510" s="223" t="s">
        <v>4902</v>
      </c>
      <c r="C4510" s="220" t="s">
        <v>206</v>
      </c>
      <c r="D4510" s="221">
        <v>159.11000000000001</v>
      </c>
    </row>
    <row r="4511" spans="1:4" ht="50.1" customHeight="1" x14ac:dyDescent="0.2">
      <c r="A4511" s="226" t="s">
        <v>4903</v>
      </c>
      <c r="B4511" s="223" t="s">
        <v>4904</v>
      </c>
      <c r="C4511" s="220" t="s">
        <v>206</v>
      </c>
      <c r="D4511" s="221">
        <v>69.489999999999995</v>
      </c>
    </row>
    <row r="4512" spans="1:4" ht="50.1" customHeight="1" x14ac:dyDescent="0.2">
      <c r="A4512" s="226" t="s">
        <v>4905</v>
      </c>
      <c r="B4512" s="223" t="s">
        <v>4906</v>
      </c>
      <c r="C4512" s="220" t="s">
        <v>206</v>
      </c>
      <c r="D4512" s="221">
        <v>165.99</v>
      </c>
    </row>
    <row r="4513" spans="1:4" ht="50.1" customHeight="1" x14ac:dyDescent="0.2">
      <c r="A4513" s="226">
        <v>85117</v>
      </c>
      <c r="B4513" s="223" t="s">
        <v>4907</v>
      </c>
      <c r="C4513" s="220" t="s">
        <v>206</v>
      </c>
      <c r="D4513" s="221">
        <v>33.479999999999997</v>
      </c>
    </row>
    <row r="4514" spans="1:4" ht="50.1" customHeight="1" x14ac:dyDescent="0.2">
      <c r="A4514" s="226">
        <v>89349</v>
      </c>
      <c r="B4514" s="223" t="s">
        <v>4908</v>
      </c>
      <c r="C4514" s="220" t="s">
        <v>206</v>
      </c>
      <c r="D4514" s="221">
        <v>19.8</v>
      </c>
    </row>
    <row r="4515" spans="1:4" ht="50.1" customHeight="1" x14ac:dyDescent="0.2">
      <c r="A4515" s="226">
        <v>89351</v>
      </c>
      <c r="B4515" s="223" t="s">
        <v>4909</v>
      </c>
      <c r="C4515" s="220" t="s">
        <v>206</v>
      </c>
      <c r="D4515" s="221">
        <v>22.47</v>
      </c>
    </row>
    <row r="4516" spans="1:4" ht="50.1" customHeight="1" x14ac:dyDescent="0.2">
      <c r="A4516" s="226">
        <v>89352</v>
      </c>
      <c r="B4516" s="223" t="s">
        <v>4910</v>
      </c>
      <c r="C4516" s="220" t="s">
        <v>206</v>
      </c>
      <c r="D4516" s="221">
        <v>25.46</v>
      </c>
    </row>
    <row r="4517" spans="1:4" ht="50.1" customHeight="1" x14ac:dyDescent="0.2">
      <c r="A4517" s="226">
        <v>89353</v>
      </c>
      <c r="B4517" s="223" t="s">
        <v>4911</v>
      </c>
      <c r="C4517" s="220" t="s">
        <v>206</v>
      </c>
      <c r="D4517" s="221">
        <v>26.52</v>
      </c>
    </row>
    <row r="4518" spans="1:4" ht="50.1" customHeight="1" x14ac:dyDescent="0.2">
      <c r="A4518" s="226">
        <v>89354</v>
      </c>
      <c r="B4518" s="223" t="s">
        <v>4912</v>
      </c>
      <c r="C4518" s="220" t="s">
        <v>206</v>
      </c>
      <c r="D4518" s="221">
        <v>180.17</v>
      </c>
    </row>
    <row r="4519" spans="1:4" ht="50.1" customHeight="1" x14ac:dyDescent="0.2">
      <c r="A4519" s="226">
        <v>89969</v>
      </c>
      <c r="B4519" s="223" t="s">
        <v>4913</v>
      </c>
      <c r="C4519" s="220" t="s">
        <v>206</v>
      </c>
      <c r="D4519" s="221">
        <v>28.71</v>
      </c>
    </row>
    <row r="4520" spans="1:4" ht="50.1" customHeight="1" x14ac:dyDescent="0.2">
      <c r="A4520" s="226">
        <v>89970</v>
      </c>
      <c r="B4520" s="223" t="s">
        <v>4914</v>
      </c>
      <c r="C4520" s="220" t="s">
        <v>206</v>
      </c>
      <c r="D4520" s="221">
        <v>31.15</v>
      </c>
    </row>
    <row r="4521" spans="1:4" ht="50.1" customHeight="1" x14ac:dyDescent="0.2">
      <c r="A4521" s="226">
        <v>89971</v>
      </c>
      <c r="B4521" s="223" t="s">
        <v>4915</v>
      </c>
      <c r="C4521" s="220" t="s">
        <v>206</v>
      </c>
      <c r="D4521" s="221">
        <v>32.68</v>
      </c>
    </row>
    <row r="4522" spans="1:4" ht="50.1" customHeight="1" x14ac:dyDescent="0.2">
      <c r="A4522" s="226">
        <v>89972</v>
      </c>
      <c r="B4522" s="223" t="s">
        <v>4916</v>
      </c>
      <c r="C4522" s="220" t="s">
        <v>206</v>
      </c>
      <c r="D4522" s="221">
        <v>34.96</v>
      </c>
    </row>
    <row r="4523" spans="1:4" ht="50.1" customHeight="1" x14ac:dyDescent="0.2">
      <c r="A4523" s="226">
        <v>89973</v>
      </c>
      <c r="B4523" s="223" t="s">
        <v>4917</v>
      </c>
      <c r="C4523" s="220" t="s">
        <v>206</v>
      </c>
      <c r="D4523" s="221">
        <v>310.73</v>
      </c>
    </row>
    <row r="4524" spans="1:4" ht="50.1" customHeight="1" x14ac:dyDescent="0.2">
      <c r="A4524" s="226">
        <v>89974</v>
      </c>
      <c r="B4524" s="223" t="s">
        <v>4918</v>
      </c>
      <c r="C4524" s="220" t="s">
        <v>206</v>
      </c>
      <c r="D4524" s="221">
        <v>186.32</v>
      </c>
    </row>
    <row r="4525" spans="1:4" ht="50.1" customHeight="1" x14ac:dyDescent="0.2">
      <c r="A4525" s="226">
        <v>89984</v>
      </c>
      <c r="B4525" s="223" t="s">
        <v>4919</v>
      </c>
      <c r="C4525" s="220" t="s">
        <v>206</v>
      </c>
      <c r="D4525" s="221">
        <v>53.72</v>
      </c>
    </row>
    <row r="4526" spans="1:4" ht="50.1" customHeight="1" x14ac:dyDescent="0.2">
      <c r="A4526" s="226">
        <v>89985</v>
      </c>
      <c r="B4526" s="223" t="s">
        <v>4920</v>
      </c>
      <c r="C4526" s="220" t="s">
        <v>206</v>
      </c>
      <c r="D4526" s="221">
        <v>55.26</v>
      </c>
    </row>
    <row r="4527" spans="1:4" ht="50.1" customHeight="1" x14ac:dyDescent="0.2">
      <c r="A4527" s="226">
        <v>89986</v>
      </c>
      <c r="B4527" s="223" t="s">
        <v>4921</v>
      </c>
      <c r="C4527" s="220" t="s">
        <v>206</v>
      </c>
      <c r="D4527" s="221">
        <v>52.42</v>
      </c>
    </row>
    <row r="4528" spans="1:4" ht="50.1" customHeight="1" x14ac:dyDescent="0.2">
      <c r="A4528" s="226">
        <v>89987</v>
      </c>
      <c r="B4528" s="223" t="s">
        <v>4922</v>
      </c>
      <c r="C4528" s="220" t="s">
        <v>206</v>
      </c>
      <c r="D4528" s="221">
        <v>58.1</v>
      </c>
    </row>
    <row r="4529" spans="1:4" ht="50.1" customHeight="1" x14ac:dyDescent="0.2">
      <c r="A4529" s="226">
        <v>90371</v>
      </c>
      <c r="B4529" s="223" t="s">
        <v>4923</v>
      </c>
      <c r="C4529" s="220" t="s">
        <v>206</v>
      </c>
      <c r="D4529" s="221">
        <v>12.91</v>
      </c>
    </row>
    <row r="4530" spans="1:4" ht="50.1" customHeight="1" x14ac:dyDescent="0.2">
      <c r="A4530" s="226">
        <v>94489</v>
      </c>
      <c r="B4530" s="223" t="s">
        <v>4924</v>
      </c>
      <c r="C4530" s="220" t="s">
        <v>206</v>
      </c>
      <c r="D4530" s="221">
        <v>9.66</v>
      </c>
    </row>
    <row r="4531" spans="1:4" ht="50.1" customHeight="1" x14ac:dyDescent="0.2">
      <c r="A4531" s="226">
        <v>94490</v>
      </c>
      <c r="B4531" s="223" t="s">
        <v>4925</v>
      </c>
      <c r="C4531" s="220" t="s">
        <v>206</v>
      </c>
      <c r="D4531" s="221">
        <v>16.920000000000002</v>
      </c>
    </row>
    <row r="4532" spans="1:4" ht="50.1" customHeight="1" x14ac:dyDescent="0.2">
      <c r="A4532" s="226">
        <v>94491</v>
      </c>
      <c r="B4532" s="223" t="s">
        <v>4926</v>
      </c>
      <c r="C4532" s="220" t="s">
        <v>206</v>
      </c>
      <c r="D4532" s="221">
        <v>23.64</v>
      </c>
    </row>
    <row r="4533" spans="1:4" ht="50.1" customHeight="1" x14ac:dyDescent="0.2">
      <c r="A4533" s="226">
        <v>94492</v>
      </c>
      <c r="B4533" s="223" t="s">
        <v>4927</v>
      </c>
      <c r="C4533" s="220" t="s">
        <v>206</v>
      </c>
      <c r="D4533" s="221">
        <v>24.12</v>
      </c>
    </row>
    <row r="4534" spans="1:4" ht="50.1" customHeight="1" x14ac:dyDescent="0.2">
      <c r="A4534" s="226">
        <v>94493</v>
      </c>
      <c r="B4534" s="223" t="s">
        <v>4928</v>
      </c>
      <c r="C4534" s="220" t="s">
        <v>206</v>
      </c>
      <c r="D4534" s="221">
        <v>43.58</v>
      </c>
    </row>
    <row r="4535" spans="1:4" ht="50.1" customHeight="1" x14ac:dyDescent="0.2">
      <c r="A4535" s="226">
        <v>94494</v>
      </c>
      <c r="B4535" s="223" t="s">
        <v>4929</v>
      </c>
      <c r="C4535" s="220" t="s">
        <v>206</v>
      </c>
      <c r="D4535" s="221">
        <v>43.55</v>
      </c>
    </row>
    <row r="4536" spans="1:4" ht="50.1" customHeight="1" x14ac:dyDescent="0.2">
      <c r="A4536" s="226">
        <v>94495</v>
      </c>
      <c r="B4536" s="223" t="s">
        <v>4930</v>
      </c>
      <c r="C4536" s="220" t="s">
        <v>206</v>
      </c>
      <c r="D4536" s="221">
        <v>55.41</v>
      </c>
    </row>
    <row r="4537" spans="1:4" ht="50.1" customHeight="1" x14ac:dyDescent="0.2">
      <c r="A4537" s="226">
        <v>94496</v>
      </c>
      <c r="B4537" s="223" t="s">
        <v>4931</v>
      </c>
      <c r="C4537" s="220" t="s">
        <v>206</v>
      </c>
      <c r="D4537" s="221">
        <v>67.67</v>
      </c>
    </row>
    <row r="4538" spans="1:4" ht="50.1" customHeight="1" x14ac:dyDescent="0.2">
      <c r="A4538" s="226">
        <v>94497</v>
      </c>
      <c r="B4538" s="223" t="s">
        <v>4932</v>
      </c>
      <c r="C4538" s="220" t="s">
        <v>206</v>
      </c>
      <c r="D4538" s="221">
        <v>79.239999999999995</v>
      </c>
    </row>
    <row r="4539" spans="1:4" ht="50.1" customHeight="1" x14ac:dyDescent="0.2">
      <c r="A4539" s="226">
        <v>94498</v>
      </c>
      <c r="B4539" s="223" t="s">
        <v>4933</v>
      </c>
      <c r="C4539" s="220" t="s">
        <v>206</v>
      </c>
      <c r="D4539" s="221">
        <v>102.12</v>
      </c>
    </row>
    <row r="4540" spans="1:4" ht="50.1" customHeight="1" x14ac:dyDescent="0.2">
      <c r="A4540" s="226">
        <v>94499</v>
      </c>
      <c r="B4540" s="223" t="s">
        <v>4934</v>
      </c>
      <c r="C4540" s="220" t="s">
        <v>206</v>
      </c>
      <c r="D4540" s="221">
        <v>185.37</v>
      </c>
    </row>
    <row r="4541" spans="1:4" ht="50.1" customHeight="1" x14ac:dyDescent="0.2">
      <c r="A4541" s="226">
        <v>94500</v>
      </c>
      <c r="B4541" s="223" t="s">
        <v>4935</v>
      </c>
      <c r="C4541" s="220" t="s">
        <v>206</v>
      </c>
      <c r="D4541" s="221">
        <v>220.27</v>
      </c>
    </row>
    <row r="4542" spans="1:4" ht="50.1" customHeight="1" x14ac:dyDescent="0.2">
      <c r="A4542" s="226">
        <v>94501</v>
      </c>
      <c r="B4542" s="223" t="s">
        <v>4936</v>
      </c>
      <c r="C4542" s="220" t="s">
        <v>206</v>
      </c>
      <c r="D4542" s="221">
        <v>431.22</v>
      </c>
    </row>
    <row r="4543" spans="1:4" ht="50.1" customHeight="1" x14ac:dyDescent="0.2">
      <c r="A4543" s="226">
        <v>94792</v>
      </c>
      <c r="B4543" s="223" t="s">
        <v>4937</v>
      </c>
      <c r="C4543" s="220" t="s">
        <v>206</v>
      </c>
      <c r="D4543" s="221">
        <v>84.26</v>
      </c>
    </row>
    <row r="4544" spans="1:4" ht="50.1" customHeight="1" x14ac:dyDescent="0.2">
      <c r="A4544" s="226">
        <v>94793</v>
      </c>
      <c r="B4544" s="223" t="s">
        <v>4938</v>
      </c>
      <c r="C4544" s="220" t="s">
        <v>206</v>
      </c>
      <c r="D4544" s="221">
        <v>108.68</v>
      </c>
    </row>
    <row r="4545" spans="1:4" ht="50.1" customHeight="1" x14ac:dyDescent="0.2">
      <c r="A4545" s="226">
        <v>94794</v>
      </c>
      <c r="B4545" s="223" t="s">
        <v>4939</v>
      </c>
      <c r="C4545" s="220" t="s">
        <v>206</v>
      </c>
      <c r="D4545" s="221">
        <v>112.58</v>
      </c>
    </row>
    <row r="4546" spans="1:4" ht="50.1" customHeight="1" x14ac:dyDescent="0.2">
      <c r="A4546" s="226">
        <v>94795</v>
      </c>
      <c r="B4546" s="223" t="s">
        <v>4940</v>
      </c>
      <c r="C4546" s="220" t="s">
        <v>206</v>
      </c>
      <c r="D4546" s="221">
        <v>19.690000000000001</v>
      </c>
    </row>
    <row r="4547" spans="1:4" ht="50.1" customHeight="1" x14ac:dyDescent="0.2">
      <c r="A4547" s="226">
        <v>94796</v>
      </c>
      <c r="B4547" s="223" t="s">
        <v>4941</v>
      </c>
      <c r="C4547" s="220" t="s">
        <v>206</v>
      </c>
      <c r="D4547" s="221">
        <v>24.7</v>
      </c>
    </row>
    <row r="4548" spans="1:4" ht="50.1" customHeight="1" x14ac:dyDescent="0.2">
      <c r="A4548" s="226">
        <v>94797</v>
      </c>
      <c r="B4548" s="223" t="s">
        <v>4942</v>
      </c>
      <c r="C4548" s="220" t="s">
        <v>206</v>
      </c>
      <c r="D4548" s="221">
        <v>24.21</v>
      </c>
    </row>
    <row r="4549" spans="1:4" ht="50.1" customHeight="1" x14ac:dyDescent="0.2">
      <c r="A4549" s="226">
        <v>94798</v>
      </c>
      <c r="B4549" s="223" t="s">
        <v>4943</v>
      </c>
      <c r="C4549" s="220" t="s">
        <v>206</v>
      </c>
      <c r="D4549" s="221">
        <v>49.38</v>
      </c>
    </row>
    <row r="4550" spans="1:4" ht="50.1" customHeight="1" x14ac:dyDescent="0.2">
      <c r="A4550" s="226">
        <v>94799</v>
      </c>
      <c r="B4550" s="223" t="s">
        <v>4944</v>
      </c>
      <c r="C4550" s="220" t="s">
        <v>206</v>
      </c>
      <c r="D4550" s="221">
        <v>48.9</v>
      </c>
    </row>
    <row r="4551" spans="1:4" ht="50.1" customHeight="1" x14ac:dyDescent="0.2">
      <c r="A4551" s="226">
        <v>94800</v>
      </c>
      <c r="B4551" s="223" t="s">
        <v>4945</v>
      </c>
      <c r="C4551" s="220" t="s">
        <v>206</v>
      </c>
      <c r="D4551" s="221">
        <v>81.38</v>
      </c>
    </row>
    <row r="4552" spans="1:4" ht="50.1" customHeight="1" x14ac:dyDescent="0.2">
      <c r="A4552" s="226">
        <v>95248</v>
      </c>
      <c r="B4552" s="223" t="s">
        <v>4946</v>
      </c>
      <c r="C4552" s="220" t="s">
        <v>206</v>
      </c>
      <c r="D4552" s="221">
        <v>52.18</v>
      </c>
    </row>
    <row r="4553" spans="1:4" ht="50.1" customHeight="1" x14ac:dyDescent="0.2">
      <c r="A4553" s="226">
        <v>95249</v>
      </c>
      <c r="B4553" s="223" t="s">
        <v>4947</v>
      </c>
      <c r="C4553" s="220" t="s">
        <v>206</v>
      </c>
      <c r="D4553" s="221">
        <v>56.68</v>
      </c>
    </row>
    <row r="4554" spans="1:4" ht="50.1" customHeight="1" x14ac:dyDescent="0.2">
      <c r="A4554" s="226">
        <v>95250</v>
      </c>
      <c r="B4554" s="223" t="s">
        <v>4948</v>
      </c>
      <c r="C4554" s="220" t="s">
        <v>206</v>
      </c>
      <c r="D4554" s="221">
        <v>68.45</v>
      </c>
    </row>
    <row r="4555" spans="1:4" ht="50.1" customHeight="1" x14ac:dyDescent="0.2">
      <c r="A4555" s="226">
        <v>95251</v>
      </c>
      <c r="B4555" s="223" t="s">
        <v>4949</v>
      </c>
      <c r="C4555" s="220" t="s">
        <v>206</v>
      </c>
      <c r="D4555" s="221">
        <v>91.23</v>
      </c>
    </row>
    <row r="4556" spans="1:4" ht="50.1" customHeight="1" x14ac:dyDescent="0.2">
      <c r="A4556" s="226">
        <v>95252</v>
      </c>
      <c r="B4556" s="223" t="s">
        <v>4950</v>
      </c>
      <c r="C4556" s="220" t="s">
        <v>206</v>
      </c>
      <c r="D4556" s="221">
        <v>105.1</v>
      </c>
    </row>
    <row r="4557" spans="1:4" ht="50.1" customHeight="1" x14ac:dyDescent="0.2">
      <c r="A4557" s="226">
        <v>95253</v>
      </c>
      <c r="B4557" s="223" t="s">
        <v>4951</v>
      </c>
      <c r="C4557" s="220" t="s">
        <v>206</v>
      </c>
      <c r="D4557" s="221">
        <v>150.28</v>
      </c>
    </row>
    <row r="4558" spans="1:4" ht="50.1" customHeight="1" x14ac:dyDescent="0.2">
      <c r="A4558" s="226">
        <v>95634</v>
      </c>
      <c r="B4558" s="223" t="s">
        <v>4952</v>
      </c>
      <c r="C4558" s="220" t="s">
        <v>206</v>
      </c>
      <c r="D4558" s="221">
        <v>82.58</v>
      </c>
    </row>
    <row r="4559" spans="1:4" ht="50.1" customHeight="1" x14ac:dyDescent="0.2">
      <c r="A4559" s="226">
        <v>95635</v>
      </c>
      <c r="B4559" s="223" t="s">
        <v>4953</v>
      </c>
      <c r="C4559" s="220" t="s">
        <v>206</v>
      </c>
      <c r="D4559" s="221">
        <v>88.8</v>
      </c>
    </row>
    <row r="4560" spans="1:4" ht="50.1" customHeight="1" x14ac:dyDescent="0.2">
      <c r="A4560" s="226">
        <v>95637</v>
      </c>
      <c r="B4560" s="223" t="s">
        <v>4954</v>
      </c>
      <c r="C4560" s="220" t="s">
        <v>206</v>
      </c>
      <c r="D4560" s="221">
        <v>322.27</v>
      </c>
    </row>
    <row r="4561" spans="1:4" ht="50.1" customHeight="1" x14ac:dyDescent="0.2">
      <c r="A4561" s="226">
        <v>95638</v>
      </c>
      <c r="B4561" s="223" t="s">
        <v>4955</v>
      </c>
      <c r="C4561" s="220" t="s">
        <v>206</v>
      </c>
      <c r="D4561" s="221">
        <v>390.21</v>
      </c>
    </row>
    <row r="4562" spans="1:4" ht="50.1" customHeight="1" x14ac:dyDescent="0.2">
      <c r="A4562" s="226">
        <v>95639</v>
      </c>
      <c r="B4562" s="223" t="s">
        <v>4956</v>
      </c>
      <c r="C4562" s="220" t="s">
        <v>206</v>
      </c>
      <c r="D4562" s="221">
        <v>491.73</v>
      </c>
    </row>
    <row r="4563" spans="1:4" ht="50.1" customHeight="1" x14ac:dyDescent="0.2">
      <c r="A4563" s="226">
        <v>95641</v>
      </c>
      <c r="B4563" s="223" t="s">
        <v>4957</v>
      </c>
      <c r="C4563" s="220" t="s">
        <v>206</v>
      </c>
      <c r="D4563" s="221">
        <v>183.33</v>
      </c>
    </row>
    <row r="4564" spans="1:4" ht="50.1" customHeight="1" x14ac:dyDescent="0.2">
      <c r="A4564" s="226">
        <v>95642</v>
      </c>
      <c r="B4564" s="223" t="s">
        <v>4958</v>
      </c>
      <c r="C4564" s="220" t="s">
        <v>206</v>
      </c>
      <c r="D4564" s="221">
        <v>270.79000000000002</v>
      </c>
    </row>
    <row r="4565" spans="1:4" ht="50.1" customHeight="1" x14ac:dyDescent="0.2">
      <c r="A4565" s="226">
        <v>95643</v>
      </c>
      <c r="B4565" s="223" t="s">
        <v>4959</v>
      </c>
      <c r="C4565" s="220" t="s">
        <v>206</v>
      </c>
      <c r="D4565" s="221">
        <v>354.16</v>
      </c>
    </row>
    <row r="4566" spans="1:4" ht="50.1" customHeight="1" x14ac:dyDescent="0.2">
      <c r="A4566" s="226">
        <v>95644</v>
      </c>
      <c r="B4566" s="223" t="s">
        <v>4960</v>
      </c>
      <c r="C4566" s="220" t="s">
        <v>206</v>
      </c>
      <c r="D4566" s="221">
        <v>133.38</v>
      </c>
    </row>
    <row r="4567" spans="1:4" ht="50.1" customHeight="1" x14ac:dyDescent="0.2">
      <c r="A4567" s="226">
        <v>95645</v>
      </c>
      <c r="B4567" s="223" t="s">
        <v>4961</v>
      </c>
      <c r="C4567" s="220" t="s">
        <v>206</v>
      </c>
      <c r="D4567" s="221">
        <v>243.52</v>
      </c>
    </row>
    <row r="4568" spans="1:4" ht="50.1" customHeight="1" x14ac:dyDescent="0.2">
      <c r="A4568" s="226">
        <v>95646</v>
      </c>
      <c r="B4568" s="223" t="s">
        <v>4962</v>
      </c>
      <c r="C4568" s="220" t="s">
        <v>206</v>
      </c>
      <c r="D4568" s="221">
        <v>362.62</v>
      </c>
    </row>
    <row r="4569" spans="1:4" ht="50.1" customHeight="1" x14ac:dyDescent="0.2">
      <c r="A4569" s="226">
        <v>95647</v>
      </c>
      <c r="B4569" s="223" t="s">
        <v>4963</v>
      </c>
      <c r="C4569" s="220" t="s">
        <v>206</v>
      </c>
      <c r="D4569" s="221">
        <v>475.35</v>
      </c>
    </row>
    <row r="4570" spans="1:4" ht="50.1" customHeight="1" x14ac:dyDescent="0.2">
      <c r="A4570" s="226">
        <v>95673</v>
      </c>
      <c r="B4570" s="223" t="s">
        <v>4964</v>
      </c>
      <c r="C4570" s="220" t="s">
        <v>206</v>
      </c>
      <c r="D4570" s="221">
        <v>98.61</v>
      </c>
    </row>
    <row r="4571" spans="1:4" ht="50.1" customHeight="1" x14ac:dyDescent="0.2">
      <c r="A4571" s="226">
        <v>95674</v>
      </c>
      <c r="B4571" s="223" t="s">
        <v>4965</v>
      </c>
      <c r="C4571" s="220" t="s">
        <v>206</v>
      </c>
      <c r="D4571" s="221">
        <v>104.85</v>
      </c>
    </row>
    <row r="4572" spans="1:4" ht="50.1" customHeight="1" x14ac:dyDescent="0.2">
      <c r="A4572" s="226">
        <v>95675</v>
      </c>
      <c r="B4572" s="223" t="s">
        <v>4966</v>
      </c>
      <c r="C4572" s="220" t="s">
        <v>206</v>
      </c>
      <c r="D4572" s="221">
        <v>128.24</v>
      </c>
    </row>
    <row r="4573" spans="1:4" ht="50.1" customHeight="1" x14ac:dyDescent="0.2">
      <c r="A4573" s="226">
        <v>95676</v>
      </c>
      <c r="B4573" s="223" t="s">
        <v>4967</v>
      </c>
      <c r="C4573" s="220" t="s">
        <v>206</v>
      </c>
      <c r="D4573" s="221">
        <v>59.09</v>
      </c>
    </row>
    <row r="4574" spans="1:4" ht="50.1" customHeight="1" x14ac:dyDescent="0.2">
      <c r="A4574" s="226">
        <v>97741</v>
      </c>
      <c r="B4574" s="223" t="s">
        <v>4968</v>
      </c>
      <c r="C4574" s="220" t="s">
        <v>206</v>
      </c>
      <c r="D4574" s="221">
        <v>102.98</v>
      </c>
    </row>
    <row r="4575" spans="1:4" ht="50.1" customHeight="1" x14ac:dyDescent="0.2">
      <c r="A4575" s="226">
        <v>72285</v>
      </c>
      <c r="B4575" s="223" t="s">
        <v>4969</v>
      </c>
      <c r="C4575" s="220" t="s">
        <v>206</v>
      </c>
      <c r="D4575" s="221">
        <v>71.27</v>
      </c>
    </row>
    <row r="4576" spans="1:4" ht="50.1" customHeight="1" x14ac:dyDescent="0.2">
      <c r="A4576" s="226">
        <v>90436</v>
      </c>
      <c r="B4576" s="223" t="s">
        <v>4970</v>
      </c>
      <c r="C4576" s="220" t="s">
        <v>206</v>
      </c>
      <c r="D4576" s="221">
        <v>9.27</v>
      </c>
    </row>
    <row r="4577" spans="1:4" ht="50.1" customHeight="1" x14ac:dyDescent="0.2">
      <c r="A4577" s="226">
        <v>90437</v>
      </c>
      <c r="B4577" s="223" t="s">
        <v>4971</v>
      </c>
      <c r="C4577" s="220" t="s">
        <v>206</v>
      </c>
      <c r="D4577" s="221">
        <v>22.53</v>
      </c>
    </row>
    <row r="4578" spans="1:4" ht="50.1" customHeight="1" x14ac:dyDescent="0.2">
      <c r="A4578" s="226">
        <v>90438</v>
      </c>
      <c r="B4578" s="223" t="s">
        <v>4972</v>
      </c>
      <c r="C4578" s="220" t="s">
        <v>206</v>
      </c>
      <c r="D4578" s="221">
        <v>32.29</v>
      </c>
    </row>
    <row r="4579" spans="1:4" ht="50.1" customHeight="1" x14ac:dyDescent="0.2">
      <c r="A4579" s="226">
        <v>90439</v>
      </c>
      <c r="B4579" s="223" t="s">
        <v>4973</v>
      </c>
      <c r="C4579" s="220" t="s">
        <v>206</v>
      </c>
      <c r="D4579" s="221">
        <v>48.35</v>
      </c>
    </row>
    <row r="4580" spans="1:4" ht="50.1" customHeight="1" x14ac:dyDescent="0.2">
      <c r="A4580" s="226">
        <v>90440</v>
      </c>
      <c r="B4580" s="223" t="s">
        <v>4974</v>
      </c>
      <c r="C4580" s="220" t="s">
        <v>206</v>
      </c>
      <c r="D4580" s="221">
        <v>77.44</v>
      </c>
    </row>
    <row r="4581" spans="1:4" ht="50.1" customHeight="1" x14ac:dyDescent="0.2">
      <c r="A4581" s="226">
        <v>90441</v>
      </c>
      <c r="B4581" s="223" t="s">
        <v>4975</v>
      </c>
      <c r="C4581" s="220" t="s">
        <v>206</v>
      </c>
      <c r="D4581" s="221">
        <v>98.91</v>
      </c>
    </row>
    <row r="4582" spans="1:4" ht="50.1" customHeight="1" x14ac:dyDescent="0.2">
      <c r="A4582" s="226">
        <v>90443</v>
      </c>
      <c r="B4582" s="223" t="s">
        <v>4976</v>
      </c>
      <c r="C4582" s="220" t="s">
        <v>125</v>
      </c>
      <c r="D4582" s="221">
        <v>8.42</v>
      </c>
    </row>
    <row r="4583" spans="1:4" ht="50.1" customHeight="1" x14ac:dyDescent="0.2">
      <c r="A4583" s="226">
        <v>90444</v>
      </c>
      <c r="B4583" s="223" t="s">
        <v>4977</v>
      </c>
      <c r="C4583" s="220" t="s">
        <v>125</v>
      </c>
      <c r="D4583" s="221">
        <v>20.75</v>
      </c>
    </row>
    <row r="4584" spans="1:4" ht="50.1" customHeight="1" x14ac:dyDescent="0.2">
      <c r="A4584" s="226">
        <v>90445</v>
      </c>
      <c r="B4584" s="223" t="s">
        <v>4978</v>
      </c>
      <c r="C4584" s="220" t="s">
        <v>125</v>
      </c>
      <c r="D4584" s="221">
        <v>22.14</v>
      </c>
    </row>
    <row r="4585" spans="1:4" ht="50.1" customHeight="1" x14ac:dyDescent="0.2">
      <c r="A4585" s="226">
        <v>90446</v>
      </c>
      <c r="B4585" s="223" t="s">
        <v>4979</v>
      </c>
      <c r="C4585" s="220" t="s">
        <v>125</v>
      </c>
      <c r="D4585" s="221">
        <v>24.06</v>
      </c>
    </row>
    <row r="4586" spans="1:4" ht="50.1" customHeight="1" x14ac:dyDescent="0.2">
      <c r="A4586" s="226">
        <v>90447</v>
      </c>
      <c r="B4586" s="223" t="s">
        <v>4980</v>
      </c>
      <c r="C4586" s="220" t="s">
        <v>125</v>
      </c>
      <c r="D4586" s="221">
        <v>4.87</v>
      </c>
    </row>
    <row r="4587" spans="1:4" ht="50.1" customHeight="1" x14ac:dyDescent="0.2">
      <c r="A4587" s="226">
        <v>90451</v>
      </c>
      <c r="B4587" s="223" t="s">
        <v>4981</v>
      </c>
      <c r="C4587" s="220" t="s">
        <v>206</v>
      </c>
      <c r="D4587" s="221">
        <v>2.97</v>
      </c>
    </row>
    <row r="4588" spans="1:4" ht="50.1" customHeight="1" x14ac:dyDescent="0.2">
      <c r="A4588" s="226">
        <v>90452</v>
      </c>
      <c r="B4588" s="223" t="s">
        <v>4982</v>
      </c>
      <c r="C4588" s="220" t="s">
        <v>206</v>
      </c>
      <c r="D4588" s="221">
        <v>14.34</v>
      </c>
    </row>
    <row r="4589" spans="1:4" ht="50.1" customHeight="1" x14ac:dyDescent="0.2">
      <c r="A4589" s="226">
        <v>90453</v>
      </c>
      <c r="B4589" s="223" t="s">
        <v>4983</v>
      </c>
      <c r="C4589" s="220" t="s">
        <v>206</v>
      </c>
      <c r="D4589" s="221">
        <v>1.75</v>
      </c>
    </row>
    <row r="4590" spans="1:4" ht="50.1" customHeight="1" x14ac:dyDescent="0.2">
      <c r="A4590" s="226">
        <v>90454</v>
      </c>
      <c r="B4590" s="223" t="s">
        <v>4984</v>
      </c>
      <c r="C4590" s="220" t="s">
        <v>206</v>
      </c>
      <c r="D4590" s="221">
        <v>3.06</v>
      </c>
    </row>
    <row r="4591" spans="1:4" ht="50.1" customHeight="1" x14ac:dyDescent="0.2">
      <c r="A4591" s="226">
        <v>90455</v>
      </c>
      <c r="B4591" s="223" t="s">
        <v>4985</v>
      </c>
      <c r="C4591" s="220" t="s">
        <v>206</v>
      </c>
      <c r="D4591" s="221">
        <v>4.08</v>
      </c>
    </row>
    <row r="4592" spans="1:4" ht="50.1" customHeight="1" x14ac:dyDescent="0.2">
      <c r="A4592" s="226">
        <v>90456</v>
      </c>
      <c r="B4592" s="223" t="s">
        <v>4986</v>
      </c>
      <c r="C4592" s="220" t="s">
        <v>206</v>
      </c>
      <c r="D4592" s="221">
        <v>2.7</v>
      </c>
    </row>
    <row r="4593" spans="1:4" ht="50.1" customHeight="1" x14ac:dyDescent="0.2">
      <c r="A4593" s="226">
        <v>90457</v>
      </c>
      <c r="B4593" s="223" t="s">
        <v>4987</v>
      </c>
      <c r="C4593" s="220" t="s">
        <v>206</v>
      </c>
      <c r="D4593" s="221">
        <v>6.16</v>
      </c>
    </row>
    <row r="4594" spans="1:4" ht="50.1" customHeight="1" x14ac:dyDescent="0.2">
      <c r="A4594" s="226">
        <v>90458</v>
      </c>
      <c r="B4594" s="223" t="s">
        <v>4988</v>
      </c>
      <c r="C4594" s="220" t="s">
        <v>206</v>
      </c>
      <c r="D4594" s="221">
        <v>17.5</v>
      </c>
    </row>
    <row r="4595" spans="1:4" ht="50.1" customHeight="1" x14ac:dyDescent="0.2">
      <c r="A4595" s="226">
        <v>90459</v>
      </c>
      <c r="B4595" s="223" t="s">
        <v>4989</v>
      </c>
      <c r="C4595" s="220" t="s">
        <v>206</v>
      </c>
      <c r="D4595" s="221">
        <v>24.7</v>
      </c>
    </row>
    <row r="4596" spans="1:4" ht="50.1" customHeight="1" x14ac:dyDescent="0.2">
      <c r="A4596" s="226">
        <v>90460</v>
      </c>
      <c r="B4596" s="223" t="s">
        <v>4990</v>
      </c>
      <c r="C4596" s="220" t="s">
        <v>125</v>
      </c>
      <c r="D4596" s="221">
        <v>21.53</v>
      </c>
    </row>
    <row r="4597" spans="1:4" ht="50.1" customHeight="1" x14ac:dyDescent="0.2">
      <c r="A4597" s="226">
        <v>90461</v>
      </c>
      <c r="B4597" s="223" t="s">
        <v>4991</v>
      </c>
      <c r="C4597" s="220" t="s">
        <v>125</v>
      </c>
      <c r="D4597" s="221">
        <v>11.75</v>
      </c>
    </row>
    <row r="4598" spans="1:4" ht="50.1" customHeight="1" x14ac:dyDescent="0.2">
      <c r="A4598" s="226">
        <v>90462</v>
      </c>
      <c r="B4598" s="223" t="s">
        <v>4992</v>
      </c>
      <c r="C4598" s="220" t="s">
        <v>125</v>
      </c>
      <c r="D4598" s="221">
        <v>2.56</v>
      </c>
    </row>
    <row r="4599" spans="1:4" ht="50.1" customHeight="1" x14ac:dyDescent="0.2">
      <c r="A4599" s="226">
        <v>90463</v>
      </c>
      <c r="B4599" s="223" t="s">
        <v>4993</v>
      </c>
      <c r="C4599" s="220" t="s">
        <v>125</v>
      </c>
      <c r="D4599" s="221">
        <v>2.04</v>
      </c>
    </row>
    <row r="4600" spans="1:4" ht="50.1" customHeight="1" x14ac:dyDescent="0.2">
      <c r="A4600" s="226">
        <v>90466</v>
      </c>
      <c r="B4600" s="223" t="s">
        <v>4994</v>
      </c>
      <c r="C4600" s="220" t="s">
        <v>125</v>
      </c>
      <c r="D4600" s="221">
        <v>8.39</v>
      </c>
    </row>
    <row r="4601" spans="1:4" ht="50.1" customHeight="1" x14ac:dyDescent="0.2">
      <c r="A4601" s="226">
        <v>90467</v>
      </c>
      <c r="B4601" s="223" t="s">
        <v>4995</v>
      </c>
      <c r="C4601" s="220" t="s">
        <v>125</v>
      </c>
      <c r="D4601" s="221">
        <v>13.28</v>
      </c>
    </row>
    <row r="4602" spans="1:4" ht="50.1" customHeight="1" x14ac:dyDescent="0.2">
      <c r="A4602" s="226">
        <v>90468</v>
      </c>
      <c r="B4602" s="223" t="s">
        <v>4996</v>
      </c>
      <c r="C4602" s="220" t="s">
        <v>125</v>
      </c>
      <c r="D4602" s="221">
        <v>3.66</v>
      </c>
    </row>
    <row r="4603" spans="1:4" ht="50.1" customHeight="1" x14ac:dyDescent="0.2">
      <c r="A4603" s="226">
        <v>90469</v>
      </c>
      <c r="B4603" s="223" t="s">
        <v>4997</v>
      </c>
      <c r="C4603" s="220" t="s">
        <v>125</v>
      </c>
      <c r="D4603" s="221">
        <v>5.87</v>
      </c>
    </row>
    <row r="4604" spans="1:4" ht="50.1" customHeight="1" x14ac:dyDescent="0.2">
      <c r="A4604" s="226">
        <v>90470</v>
      </c>
      <c r="B4604" s="223" t="s">
        <v>4998</v>
      </c>
      <c r="C4604" s="220" t="s">
        <v>125</v>
      </c>
      <c r="D4604" s="221">
        <v>8.08</v>
      </c>
    </row>
    <row r="4605" spans="1:4" ht="50.1" customHeight="1" x14ac:dyDescent="0.2">
      <c r="A4605" s="226">
        <v>91166</v>
      </c>
      <c r="B4605" s="223" t="s">
        <v>4999</v>
      </c>
      <c r="C4605" s="220" t="s">
        <v>125</v>
      </c>
      <c r="D4605" s="221">
        <v>2.59</v>
      </c>
    </row>
    <row r="4606" spans="1:4" ht="50.1" customHeight="1" x14ac:dyDescent="0.2">
      <c r="A4606" s="226">
        <v>91167</v>
      </c>
      <c r="B4606" s="223" t="s">
        <v>5000</v>
      </c>
      <c r="C4606" s="220" t="s">
        <v>125</v>
      </c>
      <c r="D4606" s="221">
        <v>7.64</v>
      </c>
    </row>
    <row r="4607" spans="1:4" ht="50.1" customHeight="1" x14ac:dyDescent="0.2">
      <c r="A4607" s="226">
        <v>91168</v>
      </c>
      <c r="B4607" s="223" t="s">
        <v>5001</v>
      </c>
      <c r="C4607" s="220" t="s">
        <v>125</v>
      </c>
      <c r="D4607" s="221">
        <v>5.79</v>
      </c>
    </row>
    <row r="4608" spans="1:4" ht="50.1" customHeight="1" x14ac:dyDescent="0.2">
      <c r="A4608" s="226">
        <v>91169</v>
      </c>
      <c r="B4608" s="223" t="s">
        <v>5002</v>
      </c>
      <c r="C4608" s="220" t="s">
        <v>125</v>
      </c>
      <c r="D4608" s="221">
        <v>6.86</v>
      </c>
    </row>
    <row r="4609" spans="1:4" ht="50.1" customHeight="1" x14ac:dyDescent="0.2">
      <c r="A4609" s="226">
        <v>91170</v>
      </c>
      <c r="B4609" s="223" t="s">
        <v>5003</v>
      </c>
      <c r="C4609" s="220" t="s">
        <v>125</v>
      </c>
      <c r="D4609" s="221">
        <v>1.95</v>
      </c>
    </row>
    <row r="4610" spans="1:4" ht="50.1" customHeight="1" x14ac:dyDescent="0.2">
      <c r="A4610" s="226">
        <v>91171</v>
      </c>
      <c r="B4610" s="223" t="s">
        <v>5004</v>
      </c>
      <c r="C4610" s="220" t="s">
        <v>125</v>
      </c>
      <c r="D4610" s="221">
        <v>2.46</v>
      </c>
    </row>
    <row r="4611" spans="1:4" ht="50.1" customHeight="1" x14ac:dyDescent="0.2">
      <c r="A4611" s="226">
        <v>91172</v>
      </c>
      <c r="B4611" s="223" t="s">
        <v>5005</v>
      </c>
      <c r="C4611" s="220" t="s">
        <v>125</v>
      </c>
      <c r="D4611" s="221">
        <v>3.61</v>
      </c>
    </row>
    <row r="4612" spans="1:4" ht="50.1" customHeight="1" x14ac:dyDescent="0.2">
      <c r="A4612" s="226">
        <v>91173</v>
      </c>
      <c r="B4612" s="223" t="s">
        <v>5006</v>
      </c>
      <c r="C4612" s="220" t="s">
        <v>125</v>
      </c>
      <c r="D4612" s="221">
        <v>0.99</v>
      </c>
    </row>
    <row r="4613" spans="1:4" ht="50.1" customHeight="1" x14ac:dyDescent="0.2">
      <c r="A4613" s="226">
        <v>91174</v>
      </c>
      <c r="B4613" s="223" t="s">
        <v>5007</v>
      </c>
      <c r="C4613" s="220" t="s">
        <v>125</v>
      </c>
      <c r="D4613" s="221">
        <v>1.95</v>
      </c>
    </row>
    <row r="4614" spans="1:4" ht="50.1" customHeight="1" x14ac:dyDescent="0.2">
      <c r="A4614" s="226">
        <v>91175</v>
      </c>
      <c r="B4614" s="223" t="s">
        <v>5008</v>
      </c>
      <c r="C4614" s="220" t="s">
        <v>125</v>
      </c>
      <c r="D4614" s="221">
        <v>3.18</v>
      </c>
    </row>
    <row r="4615" spans="1:4" ht="50.1" customHeight="1" x14ac:dyDescent="0.2">
      <c r="A4615" s="226">
        <v>91176</v>
      </c>
      <c r="B4615" s="223" t="s">
        <v>5009</v>
      </c>
      <c r="C4615" s="220" t="s">
        <v>125</v>
      </c>
      <c r="D4615" s="221">
        <v>29.87</v>
      </c>
    </row>
    <row r="4616" spans="1:4" ht="50.1" customHeight="1" x14ac:dyDescent="0.2">
      <c r="A4616" s="226">
        <v>91177</v>
      </c>
      <c r="B4616" s="223" t="s">
        <v>5010</v>
      </c>
      <c r="C4616" s="220" t="s">
        <v>125</v>
      </c>
      <c r="D4616" s="221">
        <v>13.28</v>
      </c>
    </row>
    <row r="4617" spans="1:4" ht="50.1" customHeight="1" x14ac:dyDescent="0.2">
      <c r="A4617" s="226">
        <v>91178</v>
      </c>
      <c r="B4617" s="223" t="s">
        <v>5011</v>
      </c>
      <c r="C4617" s="220" t="s">
        <v>125</v>
      </c>
      <c r="D4617" s="221">
        <v>13.14</v>
      </c>
    </row>
    <row r="4618" spans="1:4" ht="50.1" customHeight="1" x14ac:dyDescent="0.2">
      <c r="A4618" s="226">
        <v>91179</v>
      </c>
      <c r="B4618" s="223" t="s">
        <v>5012</v>
      </c>
      <c r="C4618" s="220" t="s">
        <v>125</v>
      </c>
      <c r="D4618" s="221">
        <v>7.65</v>
      </c>
    </row>
    <row r="4619" spans="1:4" ht="50.1" customHeight="1" x14ac:dyDescent="0.2">
      <c r="A4619" s="226">
        <v>91180</v>
      </c>
      <c r="B4619" s="223" t="s">
        <v>5013</v>
      </c>
      <c r="C4619" s="220" t="s">
        <v>125</v>
      </c>
      <c r="D4619" s="221">
        <v>6.12</v>
      </c>
    </row>
    <row r="4620" spans="1:4" ht="50.1" customHeight="1" x14ac:dyDescent="0.2">
      <c r="A4620" s="226">
        <v>91181</v>
      </c>
      <c r="B4620" s="223" t="s">
        <v>5014</v>
      </c>
      <c r="C4620" s="220" t="s">
        <v>125</v>
      </c>
      <c r="D4620" s="221">
        <v>6.44</v>
      </c>
    </row>
    <row r="4621" spans="1:4" ht="50.1" customHeight="1" x14ac:dyDescent="0.2">
      <c r="A4621" s="226">
        <v>91182</v>
      </c>
      <c r="B4621" s="223" t="s">
        <v>5015</v>
      </c>
      <c r="C4621" s="220" t="s">
        <v>125</v>
      </c>
      <c r="D4621" s="221">
        <v>17.899999999999999</v>
      </c>
    </row>
    <row r="4622" spans="1:4" ht="50.1" customHeight="1" x14ac:dyDescent="0.2">
      <c r="A4622" s="226">
        <v>91183</v>
      </c>
      <c r="B4622" s="223" t="s">
        <v>5016</v>
      </c>
      <c r="C4622" s="220" t="s">
        <v>125</v>
      </c>
      <c r="D4622" s="221">
        <v>8.85</v>
      </c>
    </row>
    <row r="4623" spans="1:4" ht="50.1" customHeight="1" x14ac:dyDescent="0.2">
      <c r="A4623" s="226">
        <v>91184</v>
      </c>
      <c r="B4623" s="223" t="s">
        <v>5017</v>
      </c>
      <c r="C4623" s="220" t="s">
        <v>125</v>
      </c>
      <c r="D4623" s="221">
        <v>8.2799999999999994</v>
      </c>
    </row>
    <row r="4624" spans="1:4" ht="50.1" customHeight="1" x14ac:dyDescent="0.2">
      <c r="A4624" s="226">
        <v>91185</v>
      </c>
      <c r="B4624" s="223" t="s">
        <v>5018</v>
      </c>
      <c r="C4624" s="220" t="s">
        <v>125</v>
      </c>
      <c r="D4624" s="221">
        <v>4.58</v>
      </c>
    </row>
    <row r="4625" spans="1:4" ht="50.1" customHeight="1" x14ac:dyDescent="0.2">
      <c r="A4625" s="226">
        <v>91186</v>
      </c>
      <c r="B4625" s="223" t="s">
        <v>5019</v>
      </c>
      <c r="C4625" s="220" t="s">
        <v>125</v>
      </c>
      <c r="D4625" s="221">
        <v>3.78</v>
      </c>
    </row>
    <row r="4626" spans="1:4" ht="50.1" customHeight="1" x14ac:dyDescent="0.2">
      <c r="A4626" s="226">
        <v>91187</v>
      </c>
      <c r="B4626" s="223" t="s">
        <v>5020</v>
      </c>
      <c r="C4626" s="220" t="s">
        <v>125</v>
      </c>
      <c r="D4626" s="221">
        <v>4.3600000000000003</v>
      </c>
    </row>
    <row r="4627" spans="1:4" ht="50.1" customHeight="1" x14ac:dyDescent="0.2">
      <c r="A4627" s="226">
        <v>91188</v>
      </c>
      <c r="B4627" s="223" t="s">
        <v>5021</v>
      </c>
      <c r="C4627" s="220" t="s">
        <v>206</v>
      </c>
      <c r="D4627" s="221">
        <v>4.5199999999999996</v>
      </c>
    </row>
    <row r="4628" spans="1:4" ht="50.1" customHeight="1" x14ac:dyDescent="0.2">
      <c r="A4628" s="226">
        <v>91189</v>
      </c>
      <c r="B4628" s="223" t="s">
        <v>5022</v>
      </c>
      <c r="C4628" s="220" t="s">
        <v>206</v>
      </c>
      <c r="D4628" s="221">
        <v>30.77</v>
      </c>
    </row>
    <row r="4629" spans="1:4" ht="50.1" customHeight="1" x14ac:dyDescent="0.2">
      <c r="A4629" s="226">
        <v>91190</v>
      </c>
      <c r="B4629" s="223" t="s">
        <v>5023</v>
      </c>
      <c r="C4629" s="220" t="s">
        <v>206</v>
      </c>
      <c r="D4629" s="221">
        <v>3.24</v>
      </c>
    </row>
    <row r="4630" spans="1:4" ht="50.1" customHeight="1" x14ac:dyDescent="0.2">
      <c r="A4630" s="226">
        <v>91191</v>
      </c>
      <c r="B4630" s="223" t="s">
        <v>5024</v>
      </c>
      <c r="C4630" s="220" t="s">
        <v>206</v>
      </c>
      <c r="D4630" s="221">
        <v>3.44</v>
      </c>
    </row>
    <row r="4631" spans="1:4" ht="50.1" customHeight="1" x14ac:dyDescent="0.2">
      <c r="A4631" s="226">
        <v>91192</v>
      </c>
      <c r="B4631" s="223" t="s">
        <v>5025</v>
      </c>
      <c r="C4631" s="220" t="s">
        <v>206</v>
      </c>
      <c r="D4631" s="221">
        <v>3.81</v>
      </c>
    </row>
    <row r="4632" spans="1:4" ht="50.1" customHeight="1" x14ac:dyDescent="0.2">
      <c r="A4632" s="226">
        <v>91222</v>
      </c>
      <c r="B4632" s="223" t="s">
        <v>5026</v>
      </c>
      <c r="C4632" s="220" t="s">
        <v>125</v>
      </c>
      <c r="D4632" s="221">
        <v>9.07</v>
      </c>
    </row>
    <row r="4633" spans="1:4" ht="50.1" customHeight="1" x14ac:dyDescent="0.2">
      <c r="A4633" s="226">
        <v>94480</v>
      </c>
      <c r="B4633" s="223" t="s">
        <v>5027</v>
      </c>
      <c r="C4633" s="220" t="s">
        <v>206</v>
      </c>
      <c r="D4633" s="221">
        <v>1497.14</v>
      </c>
    </row>
    <row r="4634" spans="1:4" ht="50.1" customHeight="1" x14ac:dyDescent="0.2">
      <c r="A4634" s="226">
        <v>94481</v>
      </c>
      <c r="B4634" s="223" t="s">
        <v>5028</v>
      </c>
      <c r="C4634" s="220" t="s">
        <v>206</v>
      </c>
      <c r="D4634" s="221">
        <v>1066.19</v>
      </c>
    </row>
    <row r="4635" spans="1:4" ht="50.1" customHeight="1" x14ac:dyDescent="0.2">
      <c r="A4635" s="226">
        <v>94482</v>
      </c>
      <c r="B4635" s="223" t="s">
        <v>5029</v>
      </c>
      <c r="C4635" s="220" t="s">
        <v>206</v>
      </c>
      <c r="D4635" s="221">
        <v>852.82</v>
      </c>
    </row>
    <row r="4636" spans="1:4" ht="50.1" customHeight="1" x14ac:dyDescent="0.2">
      <c r="A4636" s="226">
        <v>94483</v>
      </c>
      <c r="B4636" s="223" t="s">
        <v>5030</v>
      </c>
      <c r="C4636" s="220" t="s">
        <v>206</v>
      </c>
      <c r="D4636" s="221">
        <v>723.1</v>
      </c>
    </row>
    <row r="4637" spans="1:4" ht="50.1" customHeight="1" x14ac:dyDescent="0.2">
      <c r="A4637" s="226">
        <v>95541</v>
      </c>
      <c r="B4637" s="223" t="s">
        <v>5031</v>
      </c>
      <c r="C4637" s="220" t="s">
        <v>206</v>
      </c>
      <c r="D4637" s="221">
        <v>3</v>
      </c>
    </row>
    <row r="4638" spans="1:4" ht="50.1" customHeight="1" x14ac:dyDescent="0.2">
      <c r="A4638" s="226">
        <v>95573</v>
      </c>
      <c r="B4638" s="223" t="s">
        <v>5032</v>
      </c>
      <c r="C4638" s="220" t="s">
        <v>206</v>
      </c>
      <c r="D4638" s="221">
        <v>42.03</v>
      </c>
    </row>
    <row r="4639" spans="1:4" ht="50.1" customHeight="1" x14ac:dyDescent="0.2">
      <c r="A4639" s="226">
        <v>95574</v>
      </c>
      <c r="B4639" s="223" t="s">
        <v>5033</v>
      </c>
      <c r="C4639" s="220" t="s">
        <v>206</v>
      </c>
      <c r="D4639" s="221">
        <v>31.66</v>
      </c>
    </row>
    <row r="4640" spans="1:4" ht="50.1" customHeight="1" x14ac:dyDescent="0.2">
      <c r="A4640" s="226">
        <v>96559</v>
      </c>
      <c r="B4640" s="223" t="s">
        <v>5034</v>
      </c>
      <c r="C4640" s="220" t="s">
        <v>433</v>
      </c>
      <c r="D4640" s="221">
        <v>60.82</v>
      </c>
    </row>
    <row r="4641" spans="1:4" ht="50.1" customHeight="1" x14ac:dyDescent="0.2">
      <c r="A4641" s="226">
        <v>96560</v>
      </c>
      <c r="B4641" s="223" t="s">
        <v>5035</v>
      </c>
      <c r="C4641" s="220" t="s">
        <v>433</v>
      </c>
      <c r="D4641" s="221">
        <v>31.11</v>
      </c>
    </row>
    <row r="4642" spans="1:4" ht="50.1" customHeight="1" x14ac:dyDescent="0.2">
      <c r="A4642" s="226">
        <v>96561</v>
      </c>
      <c r="B4642" s="223" t="s">
        <v>5036</v>
      </c>
      <c r="C4642" s="220" t="s">
        <v>433</v>
      </c>
      <c r="D4642" s="221">
        <v>19.34</v>
      </c>
    </row>
    <row r="4643" spans="1:4" ht="50.1" customHeight="1" x14ac:dyDescent="0.2">
      <c r="A4643" s="226">
        <v>96562</v>
      </c>
      <c r="B4643" s="223" t="s">
        <v>5037</v>
      </c>
      <c r="C4643" s="220" t="s">
        <v>125</v>
      </c>
      <c r="D4643" s="221">
        <v>31.42</v>
      </c>
    </row>
    <row r="4644" spans="1:4" ht="50.1" customHeight="1" x14ac:dyDescent="0.2">
      <c r="A4644" s="226">
        <v>96563</v>
      </c>
      <c r="B4644" s="223" t="s">
        <v>5038</v>
      </c>
      <c r="C4644" s="220" t="s">
        <v>125</v>
      </c>
      <c r="D4644" s="221">
        <v>34.17</v>
      </c>
    </row>
    <row r="4645" spans="1:4" ht="50.1" customHeight="1" x14ac:dyDescent="0.2">
      <c r="A4645" s="226">
        <v>98113</v>
      </c>
      <c r="B4645" s="223" t="s">
        <v>5039</v>
      </c>
      <c r="C4645" s="220" t="s">
        <v>206</v>
      </c>
      <c r="D4645" s="221">
        <v>1830.09</v>
      </c>
    </row>
    <row r="4646" spans="1:4" ht="50.1" customHeight="1" x14ac:dyDescent="0.2">
      <c r="A4646" s="226" t="s">
        <v>5040</v>
      </c>
      <c r="B4646" s="223" t="s">
        <v>5041</v>
      </c>
      <c r="C4646" s="220" t="s">
        <v>206</v>
      </c>
      <c r="D4646" s="221">
        <v>483.8</v>
      </c>
    </row>
    <row r="4647" spans="1:4" ht="50.1" customHeight="1" x14ac:dyDescent="0.2">
      <c r="A4647" s="226" t="s">
        <v>5042</v>
      </c>
      <c r="B4647" s="223" t="s">
        <v>5043</v>
      </c>
      <c r="C4647" s="220" t="s">
        <v>206</v>
      </c>
      <c r="D4647" s="221">
        <v>628.94000000000005</v>
      </c>
    </row>
    <row r="4648" spans="1:4" ht="50.1" customHeight="1" x14ac:dyDescent="0.2">
      <c r="A4648" s="226" t="s">
        <v>5044</v>
      </c>
      <c r="B4648" s="223" t="s">
        <v>5045</v>
      </c>
      <c r="C4648" s="220" t="s">
        <v>206</v>
      </c>
      <c r="D4648" s="221">
        <v>191.07</v>
      </c>
    </row>
    <row r="4649" spans="1:4" ht="50.1" customHeight="1" x14ac:dyDescent="0.2">
      <c r="A4649" s="226" t="s">
        <v>5046</v>
      </c>
      <c r="B4649" s="223" t="s">
        <v>5047</v>
      </c>
      <c r="C4649" s="220" t="s">
        <v>206</v>
      </c>
      <c r="D4649" s="221">
        <v>305.72000000000003</v>
      </c>
    </row>
    <row r="4650" spans="1:4" ht="50.1" customHeight="1" x14ac:dyDescent="0.2">
      <c r="A4650" s="226" t="s">
        <v>5048</v>
      </c>
      <c r="B4650" s="223" t="s">
        <v>5049</v>
      </c>
      <c r="C4650" s="220" t="s">
        <v>206</v>
      </c>
      <c r="D4650" s="221">
        <v>611.44000000000005</v>
      </c>
    </row>
    <row r="4651" spans="1:4" ht="50.1" customHeight="1" x14ac:dyDescent="0.2">
      <c r="A4651" s="226" t="s">
        <v>5050</v>
      </c>
      <c r="B4651" s="223" t="s">
        <v>5051</v>
      </c>
      <c r="C4651" s="220" t="s">
        <v>206</v>
      </c>
      <c r="D4651" s="221">
        <v>917.16</v>
      </c>
    </row>
    <row r="4652" spans="1:4" ht="50.1" customHeight="1" x14ac:dyDescent="0.2">
      <c r="A4652" s="226" t="s">
        <v>5052</v>
      </c>
      <c r="B4652" s="223" t="s">
        <v>5053</v>
      </c>
      <c r="C4652" s="220" t="s">
        <v>206</v>
      </c>
      <c r="D4652" s="221">
        <v>1366.12</v>
      </c>
    </row>
    <row r="4653" spans="1:4" ht="50.1" customHeight="1" x14ac:dyDescent="0.2">
      <c r="A4653" s="226" t="s">
        <v>5054</v>
      </c>
      <c r="B4653" s="223" t="s">
        <v>5055</v>
      </c>
      <c r="C4653" s="220" t="s">
        <v>206</v>
      </c>
      <c r="D4653" s="221">
        <v>1857.93</v>
      </c>
    </row>
    <row r="4654" spans="1:4" ht="50.1" customHeight="1" x14ac:dyDescent="0.2">
      <c r="A4654" s="226" t="s">
        <v>5056</v>
      </c>
      <c r="B4654" s="223" t="s">
        <v>5057</v>
      </c>
      <c r="C4654" s="220" t="s">
        <v>206</v>
      </c>
      <c r="D4654" s="221">
        <v>2076.5100000000002</v>
      </c>
    </row>
    <row r="4655" spans="1:4" ht="50.1" customHeight="1" x14ac:dyDescent="0.2">
      <c r="A4655" s="226" t="s">
        <v>5058</v>
      </c>
      <c r="B4655" s="223" t="s">
        <v>5059</v>
      </c>
      <c r="C4655" s="220" t="s">
        <v>206</v>
      </c>
      <c r="D4655" s="221">
        <v>546.45000000000005</v>
      </c>
    </row>
    <row r="4656" spans="1:4" ht="50.1" customHeight="1" x14ac:dyDescent="0.2">
      <c r="A4656" s="226" t="s">
        <v>5060</v>
      </c>
      <c r="B4656" s="223" t="s">
        <v>5061</v>
      </c>
      <c r="C4656" s="220" t="s">
        <v>206</v>
      </c>
      <c r="D4656" s="221">
        <v>710.38</v>
      </c>
    </row>
    <row r="4657" spans="1:4" ht="50.1" customHeight="1" x14ac:dyDescent="0.2">
      <c r="A4657" s="226" t="s">
        <v>5062</v>
      </c>
      <c r="B4657" s="223" t="s">
        <v>5063</v>
      </c>
      <c r="C4657" s="220" t="s">
        <v>206</v>
      </c>
      <c r="D4657" s="221">
        <v>1092.9000000000001</v>
      </c>
    </row>
    <row r="4658" spans="1:4" ht="50.1" customHeight="1" x14ac:dyDescent="0.2">
      <c r="A4658" s="226" t="s">
        <v>5064</v>
      </c>
      <c r="B4658" s="223" t="s">
        <v>5065</v>
      </c>
      <c r="C4658" s="220" t="s">
        <v>206</v>
      </c>
      <c r="D4658" s="221">
        <v>1748.64</v>
      </c>
    </row>
    <row r="4659" spans="1:4" ht="50.1" customHeight="1" x14ac:dyDescent="0.2">
      <c r="A4659" s="226" t="s">
        <v>5066</v>
      </c>
      <c r="B4659" s="223" t="s">
        <v>5067</v>
      </c>
      <c r="C4659" s="220" t="s">
        <v>206</v>
      </c>
      <c r="D4659" s="221">
        <v>191.07</v>
      </c>
    </row>
    <row r="4660" spans="1:4" ht="50.1" customHeight="1" x14ac:dyDescent="0.2">
      <c r="A4660" s="226" t="s">
        <v>5068</v>
      </c>
      <c r="B4660" s="223" t="s">
        <v>5069</v>
      </c>
      <c r="C4660" s="220" t="s">
        <v>206</v>
      </c>
      <c r="D4660" s="221">
        <v>382.15</v>
      </c>
    </row>
    <row r="4661" spans="1:4" ht="50.1" customHeight="1" x14ac:dyDescent="0.2">
      <c r="A4661" s="226" t="s">
        <v>5070</v>
      </c>
      <c r="B4661" s="223" t="s">
        <v>5071</v>
      </c>
      <c r="C4661" s="220" t="s">
        <v>206</v>
      </c>
      <c r="D4661" s="221">
        <v>764.3</v>
      </c>
    </row>
    <row r="4662" spans="1:4" ht="50.1" customHeight="1" x14ac:dyDescent="0.2">
      <c r="A4662" s="226">
        <v>73612</v>
      </c>
      <c r="B4662" s="223" t="s">
        <v>5072</v>
      </c>
      <c r="C4662" s="220" t="s">
        <v>206</v>
      </c>
      <c r="D4662" s="221">
        <v>356.5</v>
      </c>
    </row>
    <row r="4663" spans="1:4" ht="50.1" customHeight="1" x14ac:dyDescent="0.2">
      <c r="A4663" s="226">
        <v>73660</v>
      </c>
      <c r="B4663" s="223" t="s">
        <v>5073</v>
      </c>
      <c r="C4663" s="220" t="s">
        <v>433</v>
      </c>
      <c r="D4663" s="221">
        <v>62.76</v>
      </c>
    </row>
    <row r="4664" spans="1:4" ht="50.1" customHeight="1" x14ac:dyDescent="0.2">
      <c r="A4664" s="226">
        <v>73661</v>
      </c>
      <c r="B4664" s="223" t="s">
        <v>5074</v>
      </c>
      <c r="C4664" s="220" t="s">
        <v>206</v>
      </c>
      <c r="D4664" s="221">
        <v>2050.75</v>
      </c>
    </row>
    <row r="4665" spans="1:4" ht="50.1" customHeight="1" x14ac:dyDescent="0.2">
      <c r="A4665" s="226">
        <v>73693</v>
      </c>
      <c r="B4665" s="223" t="s">
        <v>5075</v>
      </c>
      <c r="C4665" s="220" t="s">
        <v>433</v>
      </c>
      <c r="D4665" s="221">
        <v>19.73</v>
      </c>
    </row>
    <row r="4666" spans="1:4" ht="50.1" customHeight="1" x14ac:dyDescent="0.2">
      <c r="A4666" s="226">
        <v>73694</v>
      </c>
      <c r="B4666" s="223" t="s">
        <v>5076</v>
      </c>
      <c r="C4666" s="220" t="s">
        <v>206</v>
      </c>
      <c r="D4666" s="221">
        <v>142.06</v>
      </c>
    </row>
    <row r="4667" spans="1:4" ht="50.1" customHeight="1" x14ac:dyDescent="0.2">
      <c r="A4667" s="226">
        <v>73695</v>
      </c>
      <c r="B4667" s="223" t="s">
        <v>5077</v>
      </c>
      <c r="C4667" s="220" t="s">
        <v>206</v>
      </c>
      <c r="D4667" s="221">
        <v>73.05</v>
      </c>
    </row>
    <row r="4668" spans="1:4" ht="50.1" customHeight="1" x14ac:dyDescent="0.2">
      <c r="A4668" s="226" t="s">
        <v>5078</v>
      </c>
      <c r="B4668" s="223" t="s">
        <v>5079</v>
      </c>
      <c r="C4668" s="220" t="s">
        <v>206</v>
      </c>
      <c r="D4668" s="221">
        <v>356.5</v>
      </c>
    </row>
    <row r="4669" spans="1:4" ht="50.1" customHeight="1" x14ac:dyDescent="0.2">
      <c r="A4669" s="226" t="s">
        <v>5080</v>
      </c>
      <c r="B4669" s="223" t="s">
        <v>5081</v>
      </c>
      <c r="C4669" s="220" t="s">
        <v>433</v>
      </c>
      <c r="D4669" s="221">
        <v>759.85</v>
      </c>
    </row>
    <row r="4670" spans="1:4" ht="50.1" customHeight="1" x14ac:dyDescent="0.2">
      <c r="A4670" s="226" t="s">
        <v>5082</v>
      </c>
      <c r="B4670" s="223" t="s">
        <v>5083</v>
      </c>
      <c r="C4670" s="220" t="s">
        <v>1498</v>
      </c>
      <c r="D4670" s="221">
        <v>64.790000000000006</v>
      </c>
    </row>
    <row r="4671" spans="1:4" ht="50.1" customHeight="1" x14ac:dyDescent="0.2">
      <c r="A4671" s="226" t="s">
        <v>5084</v>
      </c>
      <c r="B4671" s="223" t="s">
        <v>5085</v>
      </c>
      <c r="C4671" s="220" t="s">
        <v>1498</v>
      </c>
      <c r="D4671" s="221">
        <v>174.5</v>
      </c>
    </row>
    <row r="4672" spans="1:4" ht="50.1" customHeight="1" x14ac:dyDescent="0.2">
      <c r="A4672" s="226" t="s">
        <v>5086</v>
      </c>
      <c r="B4672" s="223" t="s">
        <v>5087</v>
      </c>
      <c r="C4672" s="220" t="s">
        <v>1498</v>
      </c>
      <c r="D4672" s="221">
        <v>64.790000000000006</v>
      </c>
    </row>
    <row r="4673" spans="1:4" ht="50.1" customHeight="1" x14ac:dyDescent="0.2">
      <c r="A4673" s="226" t="s">
        <v>5088</v>
      </c>
      <c r="B4673" s="223" t="s">
        <v>5089</v>
      </c>
      <c r="C4673" s="220" t="s">
        <v>1498</v>
      </c>
      <c r="D4673" s="221">
        <v>70.97</v>
      </c>
    </row>
    <row r="4674" spans="1:4" ht="50.1" customHeight="1" x14ac:dyDescent="0.2">
      <c r="A4674" s="226" t="s">
        <v>5090</v>
      </c>
      <c r="B4674" s="223" t="s">
        <v>5091</v>
      </c>
      <c r="C4674" s="220" t="s">
        <v>1498</v>
      </c>
      <c r="D4674" s="221">
        <v>64.790000000000006</v>
      </c>
    </row>
    <row r="4675" spans="1:4" ht="50.1" customHeight="1" x14ac:dyDescent="0.2">
      <c r="A4675" s="226" t="s">
        <v>5092</v>
      </c>
      <c r="B4675" s="223" t="s">
        <v>5093</v>
      </c>
      <c r="C4675" s="220" t="s">
        <v>206</v>
      </c>
      <c r="D4675" s="221">
        <v>48.6</v>
      </c>
    </row>
    <row r="4676" spans="1:4" ht="50.1" customHeight="1" x14ac:dyDescent="0.2">
      <c r="A4676" s="226" t="s">
        <v>5094</v>
      </c>
      <c r="B4676" s="223" t="s">
        <v>5095</v>
      </c>
      <c r="C4676" s="220" t="s">
        <v>206</v>
      </c>
      <c r="D4676" s="221">
        <v>45.91</v>
      </c>
    </row>
    <row r="4677" spans="1:4" ht="50.1" customHeight="1" x14ac:dyDescent="0.2">
      <c r="A4677" s="226" t="s">
        <v>5096</v>
      </c>
      <c r="B4677" s="223" t="s">
        <v>5097</v>
      </c>
      <c r="C4677" s="220" t="s">
        <v>125</v>
      </c>
      <c r="D4677" s="221">
        <v>20.09</v>
      </c>
    </row>
    <row r="4678" spans="1:4" ht="50.1" customHeight="1" x14ac:dyDescent="0.2">
      <c r="A4678" s="226">
        <v>83878</v>
      </c>
      <c r="B4678" s="223" t="s">
        <v>5098</v>
      </c>
      <c r="C4678" s="220" t="s">
        <v>206</v>
      </c>
      <c r="D4678" s="221">
        <v>33.590000000000003</v>
      </c>
    </row>
    <row r="4679" spans="1:4" ht="50.1" customHeight="1" x14ac:dyDescent="0.2">
      <c r="A4679" s="226">
        <v>83879</v>
      </c>
      <c r="B4679" s="223" t="s">
        <v>5099</v>
      </c>
      <c r="C4679" s="220" t="s">
        <v>206</v>
      </c>
      <c r="D4679" s="221">
        <v>40.44</v>
      </c>
    </row>
    <row r="4680" spans="1:4" ht="50.1" customHeight="1" x14ac:dyDescent="0.2">
      <c r="A4680" s="226">
        <v>73658</v>
      </c>
      <c r="B4680" s="223" t="s">
        <v>5100</v>
      </c>
      <c r="C4680" s="220" t="s">
        <v>206</v>
      </c>
      <c r="D4680" s="221">
        <v>446.82</v>
      </c>
    </row>
    <row r="4681" spans="1:4" ht="50.1" customHeight="1" x14ac:dyDescent="0.2">
      <c r="A4681" s="226">
        <v>93350</v>
      </c>
      <c r="B4681" s="223" t="s">
        <v>5101</v>
      </c>
      <c r="C4681" s="220" t="s">
        <v>206</v>
      </c>
      <c r="D4681" s="221">
        <v>714.64</v>
      </c>
    </row>
    <row r="4682" spans="1:4" ht="50.1" customHeight="1" x14ac:dyDescent="0.2">
      <c r="A4682" s="226">
        <v>93351</v>
      </c>
      <c r="B4682" s="223" t="s">
        <v>5102</v>
      </c>
      <c r="C4682" s="220" t="s">
        <v>206</v>
      </c>
      <c r="D4682" s="221">
        <v>582.11</v>
      </c>
    </row>
    <row r="4683" spans="1:4" ht="50.1" customHeight="1" x14ac:dyDescent="0.2">
      <c r="A4683" s="226">
        <v>93352</v>
      </c>
      <c r="B4683" s="223" t="s">
        <v>5103</v>
      </c>
      <c r="C4683" s="220" t="s">
        <v>206</v>
      </c>
      <c r="D4683" s="221">
        <v>450.8</v>
      </c>
    </row>
    <row r="4684" spans="1:4" ht="50.1" customHeight="1" x14ac:dyDescent="0.2">
      <c r="A4684" s="226">
        <v>93353</v>
      </c>
      <c r="B4684" s="223" t="s">
        <v>5104</v>
      </c>
      <c r="C4684" s="220" t="s">
        <v>206</v>
      </c>
      <c r="D4684" s="221">
        <v>322.33</v>
      </c>
    </row>
    <row r="4685" spans="1:4" ht="50.1" customHeight="1" x14ac:dyDescent="0.2">
      <c r="A4685" s="226">
        <v>93354</v>
      </c>
      <c r="B4685" s="223" t="s">
        <v>5105</v>
      </c>
      <c r="C4685" s="220" t="s">
        <v>206</v>
      </c>
      <c r="D4685" s="221">
        <v>493.95</v>
      </c>
    </row>
    <row r="4686" spans="1:4" ht="50.1" customHeight="1" x14ac:dyDescent="0.2">
      <c r="A4686" s="226">
        <v>93355</v>
      </c>
      <c r="B4686" s="223" t="s">
        <v>5106</v>
      </c>
      <c r="C4686" s="220" t="s">
        <v>206</v>
      </c>
      <c r="D4686" s="221">
        <v>408.22</v>
      </c>
    </row>
    <row r="4687" spans="1:4" ht="50.1" customHeight="1" x14ac:dyDescent="0.2">
      <c r="A4687" s="226">
        <v>93356</v>
      </c>
      <c r="B4687" s="223" t="s">
        <v>5107</v>
      </c>
      <c r="C4687" s="220" t="s">
        <v>206</v>
      </c>
      <c r="D4687" s="221">
        <v>322.37</v>
      </c>
    </row>
    <row r="4688" spans="1:4" ht="50.1" customHeight="1" x14ac:dyDescent="0.2">
      <c r="A4688" s="226">
        <v>93357</v>
      </c>
      <c r="B4688" s="223" t="s">
        <v>5108</v>
      </c>
      <c r="C4688" s="220" t="s">
        <v>206</v>
      </c>
      <c r="D4688" s="221">
        <v>238.03</v>
      </c>
    </row>
    <row r="4689" spans="1:4" ht="50.1" customHeight="1" x14ac:dyDescent="0.2">
      <c r="A4689" s="226">
        <v>83335</v>
      </c>
      <c r="B4689" s="223" t="s">
        <v>5109</v>
      </c>
      <c r="C4689" s="220" t="s">
        <v>1498</v>
      </c>
      <c r="D4689" s="221">
        <v>39.270000000000003</v>
      </c>
    </row>
    <row r="4690" spans="1:4" ht="50.1" customHeight="1" x14ac:dyDescent="0.2">
      <c r="A4690" s="226">
        <v>88548</v>
      </c>
      <c r="B4690" s="223" t="s">
        <v>5110</v>
      </c>
      <c r="C4690" s="220" t="s">
        <v>1498</v>
      </c>
      <c r="D4690" s="221">
        <v>24.98</v>
      </c>
    </row>
    <row r="4691" spans="1:4" ht="50.1" customHeight="1" x14ac:dyDescent="0.2">
      <c r="A4691" s="226" t="s">
        <v>5111</v>
      </c>
      <c r="B4691" s="223" t="s">
        <v>5112</v>
      </c>
      <c r="C4691" s="220" t="s">
        <v>433</v>
      </c>
      <c r="D4691" s="221">
        <v>0.33</v>
      </c>
    </row>
    <row r="4692" spans="1:4" ht="50.1" customHeight="1" x14ac:dyDescent="0.2">
      <c r="A4692" s="226" t="s">
        <v>5113</v>
      </c>
      <c r="B4692" s="223" t="s">
        <v>5114</v>
      </c>
      <c r="C4692" s="220" t="s">
        <v>1498</v>
      </c>
      <c r="D4692" s="221">
        <v>1.81</v>
      </c>
    </row>
    <row r="4693" spans="1:4" ht="50.1" customHeight="1" x14ac:dyDescent="0.2">
      <c r="A4693" s="226" t="s">
        <v>5115</v>
      </c>
      <c r="B4693" s="223" t="s">
        <v>5116</v>
      </c>
      <c r="C4693" s="220" t="s">
        <v>1498</v>
      </c>
      <c r="D4693" s="221">
        <v>3.02</v>
      </c>
    </row>
    <row r="4694" spans="1:4" ht="50.1" customHeight="1" x14ac:dyDescent="0.2">
      <c r="A4694" s="226" t="s">
        <v>5117</v>
      </c>
      <c r="B4694" s="223" t="s">
        <v>5118</v>
      </c>
      <c r="C4694" s="220" t="s">
        <v>433</v>
      </c>
      <c r="D4694" s="221">
        <v>0.21</v>
      </c>
    </row>
    <row r="4695" spans="1:4" ht="50.1" customHeight="1" x14ac:dyDescent="0.2">
      <c r="A4695" s="226" t="s">
        <v>5119</v>
      </c>
      <c r="B4695" s="223" t="s">
        <v>5120</v>
      </c>
      <c r="C4695" s="220" t="s">
        <v>1498</v>
      </c>
      <c r="D4695" s="221">
        <v>4.68</v>
      </c>
    </row>
    <row r="4696" spans="1:4" ht="50.1" customHeight="1" x14ac:dyDescent="0.2">
      <c r="A4696" s="226" t="s">
        <v>5121</v>
      </c>
      <c r="B4696" s="223" t="s">
        <v>5122</v>
      </c>
      <c r="C4696" s="220" t="s">
        <v>1498</v>
      </c>
      <c r="D4696" s="221">
        <v>1.47</v>
      </c>
    </row>
    <row r="4697" spans="1:4" ht="50.1" customHeight="1" x14ac:dyDescent="0.2">
      <c r="A4697" s="226" t="s">
        <v>5123</v>
      </c>
      <c r="B4697" s="223" t="s">
        <v>5124</v>
      </c>
      <c r="C4697" s="220" t="s">
        <v>1498</v>
      </c>
      <c r="D4697" s="221">
        <v>2.84</v>
      </c>
    </row>
    <row r="4698" spans="1:4" ht="50.1" customHeight="1" x14ac:dyDescent="0.2">
      <c r="A4698" s="226" t="s">
        <v>5125</v>
      </c>
      <c r="B4698" s="223" t="s">
        <v>5126</v>
      </c>
      <c r="C4698" s="220" t="s">
        <v>1498</v>
      </c>
      <c r="D4698" s="221">
        <v>1.48</v>
      </c>
    </row>
    <row r="4699" spans="1:4" ht="50.1" customHeight="1" x14ac:dyDescent="0.2">
      <c r="A4699" s="226">
        <v>79472</v>
      </c>
      <c r="B4699" s="223" t="s">
        <v>5127</v>
      </c>
      <c r="C4699" s="220" t="s">
        <v>433</v>
      </c>
      <c r="D4699" s="221">
        <v>0.46</v>
      </c>
    </row>
    <row r="4700" spans="1:4" ht="50.1" customHeight="1" x14ac:dyDescent="0.2">
      <c r="A4700" s="226">
        <v>79473</v>
      </c>
      <c r="B4700" s="223" t="s">
        <v>5128</v>
      </c>
      <c r="C4700" s="220" t="s">
        <v>1498</v>
      </c>
      <c r="D4700" s="221">
        <v>5.33</v>
      </c>
    </row>
    <row r="4701" spans="1:4" ht="50.1" customHeight="1" x14ac:dyDescent="0.2">
      <c r="A4701" s="226">
        <v>79480</v>
      </c>
      <c r="B4701" s="223" t="s">
        <v>5129</v>
      </c>
      <c r="C4701" s="220" t="s">
        <v>1498</v>
      </c>
      <c r="D4701" s="221">
        <v>2.2200000000000002</v>
      </c>
    </row>
    <row r="4702" spans="1:4" ht="50.1" customHeight="1" x14ac:dyDescent="0.2">
      <c r="A4702" s="226">
        <v>83336</v>
      </c>
      <c r="B4702" s="223" t="s">
        <v>5130</v>
      </c>
      <c r="C4702" s="220" t="s">
        <v>1498</v>
      </c>
      <c r="D4702" s="221">
        <v>4.18</v>
      </c>
    </row>
    <row r="4703" spans="1:4" ht="50.1" customHeight="1" x14ac:dyDescent="0.2">
      <c r="A4703" s="226">
        <v>83338</v>
      </c>
      <c r="B4703" s="223" t="s">
        <v>5131</v>
      </c>
      <c r="C4703" s="220" t="s">
        <v>1498</v>
      </c>
      <c r="D4703" s="221">
        <v>2.39</v>
      </c>
    </row>
    <row r="4704" spans="1:4" ht="50.1" customHeight="1" x14ac:dyDescent="0.2">
      <c r="A4704" s="226">
        <v>89885</v>
      </c>
      <c r="B4704" s="223" t="s">
        <v>5132</v>
      </c>
      <c r="C4704" s="220" t="s">
        <v>1498</v>
      </c>
      <c r="D4704" s="221">
        <v>7.76</v>
      </c>
    </row>
    <row r="4705" spans="1:4" ht="50.1" customHeight="1" x14ac:dyDescent="0.2">
      <c r="A4705" s="226">
        <v>89886</v>
      </c>
      <c r="B4705" s="223" t="s">
        <v>5133</v>
      </c>
      <c r="C4705" s="220" t="s">
        <v>1498</v>
      </c>
      <c r="D4705" s="221">
        <v>7.79</v>
      </c>
    </row>
    <row r="4706" spans="1:4" ht="50.1" customHeight="1" x14ac:dyDescent="0.2">
      <c r="A4706" s="226">
        <v>89887</v>
      </c>
      <c r="B4706" s="223" t="s">
        <v>5134</v>
      </c>
      <c r="C4706" s="220" t="s">
        <v>1498</v>
      </c>
      <c r="D4706" s="221">
        <v>8.0500000000000007</v>
      </c>
    </row>
    <row r="4707" spans="1:4" ht="50.1" customHeight="1" x14ac:dyDescent="0.2">
      <c r="A4707" s="226">
        <v>89888</v>
      </c>
      <c r="B4707" s="223" t="s">
        <v>5135</v>
      </c>
      <c r="C4707" s="220" t="s">
        <v>1498</v>
      </c>
      <c r="D4707" s="221">
        <v>7.98</v>
      </c>
    </row>
    <row r="4708" spans="1:4" ht="50.1" customHeight="1" x14ac:dyDescent="0.2">
      <c r="A4708" s="226">
        <v>89889</v>
      </c>
      <c r="B4708" s="223" t="s">
        <v>5136</v>
      </c>
      <c r="C4708" s="220" t="s">
        <v>1498</v>
      </c>
      <c r="D4708" s="221">
        <v>8.26</v>
      </c>
    </row>
    <row r="4709" spans="1:4" ht="50.1" customHeight="1" x14ac:dyDescent="0.2">
      <c r="A4709" s="226">
        <v>89890</v>
      </c>
      <c r="B4709" s="223" t="s">
        <v>5137</v>
      </c>
      <c r="C4709" s="220" t="s">
        <v>1498</v>
      </c>
      <c r="D4709" s="221">
        <v>11.46</v>
      </c>
    </row>
    <row r="4710" spans="1:4" ht="50.1" customHeight="1" x14ac:dyDescent="0.2">
      <c r="A4710" s="226">
        <v>89893</v>
      </c>
      <c r="B4710" s="223" t="s">
        <v>5138</v>
      </c>
      <c r="C4710" s="220" t="s">
        <v>1498</v>
      </c>
      <c r="D4710" s="221">
        <v>14.11</v>
      </c>
    </row>
    <row r="4711" spans="1:4" ht="50.1" customHeight="1" x14ac:dyDescent="0.2">
      <c r="A4711" s="226">
        <v>89894</v>
      </c>
      <c r="B4711" s="223" t="s">
        <v>5139</v>
      </c>
      <c r="C4711" s="220" t="s">
        <v>1498</v>
      </c>
      <c r="D4711" s="221">
        <v>15.71</v>
      </c>
    </row>
    <row r="4712" spans="1:4" ht="50.1" customHeight="1" x14ac:dyDescent="0.2">
      <c r="A4712" s="226">
        <v>89895</v>
      </c>
      <c r="B4712" s="223" t="s">
        <v>5140</v>
      </c>
      <c r="C4712" s="220" t="s">
        <v>1498</v>
      </c>
      <c r="D4712" s="221">
        <v>19.059999999999999</v>
      </c>
    </row>
    <row r="4713" spans="1:4" ht="50.1" customHeight="1" x14ac:dyDescent="0.2">
      <c r="A4713" s="226">
        <v>89903</v>
      </c>
      <c r="B4713" s="223" t="s">
        <v>5141</v>
      </c>
      <c r="C4713" s="220" t="s">
        <v>1498</v>
      </c>
      <c r="D4713" s="221">
        <v>6.82</v>
      </c>
    </row>
    <row r="4714" spans="1:4" ht="50.1" customHeight="1" x14ac:dyDescent="0.2">
      <c r="A4714" s="226">
        <v>89904</v>
      </c>
      <c r="B4714" s="223" t="s">
        <v>5142</v>
      </c>
      <c r="C4714" s="220" t="s">
        <v>1498</v>
      </c>
      <c r="D4714" s="221">
        <v>6.86</v>
      </c>
    </row>
    <row r="4715" spans="1:4" ht="50.1" customHeight="1" x14ac:dyDescent="0.2">
      <c r="A4715" s="226">
        <v>89905</v>
      </c>
      <c r="B4715" s="223" t="s">
        <v>5143</v>
      </c>
      <c r="C4715" s="220" t="s">
        <v>1498</v>
      </c>
      <c r="D4715" s="221">
        <v>7.09</v>
      </c>
    </row>
    <row r="4716" spans="1:4" ht="50.1" customHeight="1" x14ac:dyDescent="0.2">
      <c r="A4716" s="226">
        <v>89906</v>
      </c>
      <c r="B4716" s="223" t="s">
        <v>5144</v>
      </c>
      <c r="C4716" s="220" t="s">
        <v>1498</v>
      </c>
      <c r="D4716" s="221">
        <v>7.02</v>
      </c>
    </row>
    <row r="4717" spans="1:4" ht="50.1" customHeight="1" x14ac:dyDescent="0.2">
      <c r="A4717" s="226">
        <v>89907</v>
      </c>
      <c r="B4717" s="223" t="s">
        <v>5145</v>
      </c>
      <c r="C4717" s="220" t="s">
        <v>1498</v>
      </c>
      <c r="D4717" s="221">
        <v>7.9</v>
      </c>
    </row>
    <row r="4718" spans="1:4" ht="50.1" customHeight="1" x14ac:dyDescent="0.2">
      <c r="A4718" s="226">
        <v>89908</v>
      </c>
      <c r="B4718" s="223" t="s">
        <v>5146</v>
      </c>
      <c r="C4718" s="220" t="s">
        <v>1498</v>
      </c>
      <c r="D4718" s="221">
        <v>10.79</v>
      </c>
    </row>
    <row r="4719" spans="1:4" ht="50.1" customHeight="1" x14ac:dyDescent="0.2">
      <c r="A4719" s="226">
        <v>89911</v>
      </c>
      <c r="B4719" s="223" t="s">
        <v>5147</v>
      </c>
      <c r="C4719" s="220" t="s">
        <v>1498</v>
      </c>
      <c r="D4719" s="221">
        <v>13.16</v>
      </c>
    </row>
    <row r="4720" spans="1:4" ht="50.1" customHeight="1" x14ac:dyDescent="0.2">
      <c r="A4720" s="226">
        <v>89912</v>
      </c>
      <c r="B4720" s="223" t="s">
        <v>5148</v>
      </c>
      <c r="C4720" s="220" t="s">
        <v>1498</v>
      </c>
      <c r="D4720" s="221">
        <v>14.03</v>
      </c>
    </row>
    <row r="4721" spans="1:4" ht="50.1" customHeight="1" x14ac:dyDescent="0.2">
      <c r="A4721" s="226">
        <v>89913</v>
      </c>
      <c r="B4721" s="223" t="s">
        <v>5149</v>
      </c>
      <c r="C4721" s="220" t="s">
        <v>1498</v>
      </c>
      <c r="D4721" s="221">
        <v>17.059999999999999</v>
      </c>
    </row>
    <row r="4722" spans="1:4" ht="50.1" customHeight="1" x14ac:dyDescent="0.2">
      <c r="A4722" s="226">
        <v>89921</v>
      </c>
      <c r="B4722" s="223" t="s">
        <v>5150</v>
      </c>
      <c r="C4722" s="220" t="s">
        <v>1498</v>
      </c>
      <c r="D4722" s="221">
        <v>6.32</v>
      </c>
    </row>
    <row r="4723" spans="1:4" ht="50.1" customHeight="1" x14ac:dyDescent="0.2">
      <c r="A4723" s="226">
        <v>89922</v>
      </c>
      <c r="B4723" s="223" t="s">
        <v>5151</v>
      </c>
      <c r="C4723" s="220" t="s">
        <v>1498</v>
      </c>
      <c r="D4723" s="221">
        <v>6.35</v>
      </c>
    </row>
    <row r="4724" spans="1:4" ht="50.1" customHeight="1" x14ac:dyDescent="0.2">
      <c r="A4724" s="226">
        <v>89923</v>
      </c>
      <c r="B4724" s="223" t="s">
        <v>5152</v>
      </c>
      <c r="C4724" s="220" t="s">
        <v>1498</v>
      </c>
      <c r="D4724" s="221">
        <v>6.62</v>
      </c>
    </row>
    <row r="4725" spans="1:4" ht="50.1" customHeight="1" x14ac:dyDescent="0.2">
      <c r="A4725" s="226">
        <v>89924</v>
      </c>
      <c r="B4725" s="223" t="s">
        <v>5153</v>
      </c>
      <c r="C4725" s="220" t="s">
        <v>1498</v>
      </c>
      <c r="D4725" s="221">
        <v>6.54</v>
      </c>
    </row>
    <row r="4726" spans="1:4" ht="50.1" customHeight="1" x14ac:dyDescent="0.2">
      <c r="A4726" s="226">
        <v>89925</v>
      </c>
      <c r="B4726" s="223" t="s">
        <v>5154</v>
      </c>
      <c r="C4726" s="220" t="s">
        <v>1498</v>
      </c>
      <c r="D4726" s="221">
        <v>6.82</v>
      </c>
    </row>
    <row r="4727" spans="1:4" ht="50.1" customHeight="1" x14ac:dyDescent="0.2">
      <c r="A4727" s="226">
        <v>89926</v>
      </c>
      <c r="B4727" s="223" t="s">
        <v>5155</v>
      </c>
      <c r="C4727" s="220" t="s">
        <v>1498</v>
      </c>
      <c r="D4727" s="221">
        <v>10.3</v>
      </c>
    </row>
    <row r="4728" spans="1:4" ht="50.1" customHeight="1" x14ac:dyDescent="0.2">
      <c r="A4728" s="226">
        <v>89929</v>
      </c>
      <c r="B4728" s="223" t="s">
        <v>5156</v>
      </c>
      <c r="C4728" s="220" t="s">
        <v>1498</v>
      </c>
      <c r="D4728" s="221">
        <v>13.23</v>
      </c>
    </row>
    <row r="4729" spans="1:4" ht="50.1" customHeight="1" x14ac:dyDescent="0.2">
      <c r="A4729" s="226">
        <v>89930</v>
      </c>
      <c r="B4729" s="223" t="s">
        <v>5157</v>
      </c>
      <c r="C4729" s="220" t="s">
        <v>1498</v>
      </c>
      <c r="D4729" s="221">
        <v>14.17</v>
      </c>
    </row>
    <row r="4730" spans="1:4" ht="50.1" customHeight="1" x14ac:dyDescent="0.2">
      <c r="A4730" s="226">
        <v>89931</v>
      </c>
      <c r="B4730" s="223" t="s">
        <v>5158</v>
      </c>
      <c r="C4730" s="220" t="s">
        <v>1498</v>
      </c>
      <c r="D4730" s="221">
        <v>17.82</v>
      </c>
    </row>
    <row r="4731" spans="1:4" ht="50.1" customHeight="1" x14ac:dyDescent="0.2">
      <c r="A4731" s="226">
        <v>89939</v>
      </c>
      <c r="B4731" s="223" t="s">
        <v>5159</v>
      </c>
      <c r="C4731" s="220" t="s">
        <v>1498</v>
      </c>
      <c r="D4731" s="221">
        <v>5.92</v>
      </c>
    </row>
    <row r="4732" spans="1:4" ht="50.1" customHeight="1" x14ac:dyDescent="0.2">
      <c r="A4732" s="226">
        <v>89940</v>
      </c>
      <c r="B4732" s="223" t="s">
        <v>5160</v>
      </c>
      <c r="C4732" s="220" t="s">
        <v>1498</v>
      </c>
      <c r="D4732" s="221">
        <v>5.95</v>
      </c>
    </row>
    <row r="4733" spans="1:4" ht="50.1" customHeight="1" x14ac:dyDescent="0.2">
      <c r="A4733" s="226">
        <v>89941</v>
      </c>
      <c r="B4733" s="223" t="s">
        <v>5161</v>
      </c>
      <c r="C4733" s="220" t="s">
        <v>1498</v>
      </c>
      <c r="D4733" s="221">
        <v>6.2</v>
      </c>
    </row>
    <row r="4734" spans="1:4" ht="50.1" customHeight="1" x14ac:dyDescent="0.2">
      <c r="A4734" s="226">
        <v>89942</v>
      </c>
      <c r="B4734" s="223" t="s">
        <v>5162</v>
      </c>
      <c r="C4734" s="220" t="s">
        <v>1498</v>
      </c>
      <c r="D4734" s="221">
        <v>6.12</v>
      </c>
    </row>
    <row r="4735" spans="1:4" ht="50.1" customHeight="1" x14ac:dyDescent="0.2">
      <c r="A4735" s="226">
        <v>89943</v>
      </c>
      <c r="B4735" s="223" t="s">
        <v>5163</v>
      </c>
      <c r="C4735" s="220" t="s">
        <v>1498</v>
      </c>
      <c r="D4735" s="221">
        <v>6.37</v>
      </c>
    </row>
    <row r="4736" spans="1:4" ht="50.1" customHeight="1" x14ac:dyDescent="0.2">
      <c r="A4736" s="226">
        <v>89944</v>
      </c>
      <c r="B4736" s="223" t="s">
        <v>5164</v>
      </c>
      <c r="C4736" s="220" t="s">
        <v>1498</v>
      </c>
      <c r="D4736" s="221">
        <v>9.49</v>
      </c>
    </row>
    <row r="4737" spans="1:4" ht="50.1" customHeight="1" x14ac:dyDescent="0.2">
      <c r="A4737" s="226">
        <v>89947</v>
      </c>
      <c r="B4737" s="223" t="s">
        <v>5165</v>
      </c>
      <c r="C4737" s="220" t="s">
        <v>1498</v>
      </c>
      <c r="D4737" s="221">
        <v>11.7</v>
      </c>
    </row>
    <row r="4738" spans="1:4" ht="50.1" customHeight="1" x14ac:dyDescent="0.2">
      <c r="A4738" s="226">
        <v>89948</v>
      </c>
      <c r="B4738" s="223" t="s">
        <v>5166</v>
      </c>
      <c r="C4738" s="220" t="s">
        <v>1498</v>
      </c>
      <c r="D4738" s="221">
        <v>12.97</v>
      </c>
    </row>
    <row r="4739" spans="1:4" ht="50.1" customHeight="1" x14ac:dyDescent="0.2">
      <c r="A4739" s="226">
        <v>89949</v>
      </c>
      <c r="B4739" s="223" t="s">
        <v>5167</v>
      </c>
      <c r="C4739" s="220" t="s">
        <v>1498</v>
      </c>
      <c r="D4739" s="221">
        <v>15.81</v>
      </c>
    </row>
    <row r="4740" spans="1:4" ht="50.1" customHeight="1" x14ac:dyDescent="0.2">
      <c r="A4740" s="226">
        <v>96520</v>
      </c>
      <c r="B4740" s="223" t="s">
        <v>5168</v>
      </c>
      <c r="C4740" s="220" t="s">
        <v>1498</v>
      </c>
      <c r="D4740" s="221">
        <v>70.66</v>
      </c>
    </row>
    <row r="4741" spans="1:4" ht="50.1" customHeight="1" x14ac:dyDescent="0.2">
      <c r="A4741" s="226">
        <v>96521</v>
      </c>
      <c r="B4741" s="223" t="s">
        <v>5169</v>
      </c>
      <c r="C4741" s="220" t="s">
        <v>1498</v>
      </c>
      <c r="D4741" s="221">
        <v>32.409999999999997</v>
      </c>
    </row>
    <row r="4742" spans="1:4" ht="50.1" customHeight="1" x14ac:dyDescent="0.2">
      <c r="A4742" s="226">
        <v>96522</v>
      </c>
      <c r="B4742" s="223" t="s">
        <v>5170</v>
      </c>
      <c r="C4742" s="220" t="s">
        <v>1498</v>
      </c>
      <c r="D4742" s="221">
        <v>96.73</v>
      </c>
    </row>
    <row r="4743" spans="1:4" ht="50.1" customHeight="1" x14ac:dyDescent="0.2">
      <c r="A4743" s="226">
        <v>96523</v>
      </c>
      <c r="B4743" s="223" t="s">
        <v>5171</v>
      </c>
      <c r="C4743" s="220" t="s">
        <v>1498</v>
      </c>
      <c r="D4743" s="221">
        <v>61.6</v>
      </c>
    </row>
    <row r="4744" spans="1:4" ht="50.1" customHeight="1" x14ac:dyDescent="0.2">
      <c r="A4744" s="226">
        <v>96524</v>
      </c>
      <c r="B4744" s="223" t="s">
        <v>5172</v>
      </c>
      <c r="C4744" s="220" t="s">
        <v>1498</v>
      </c>
      <c r="D4744" s="221">
        <v>123.23</v>
      </c>
    </row>
    <row r="4745" spans="1:4" ht="50.1" customHeight="1" x14ac:dyDescent="0.2">
      <c r="A4745" s="226">
        <v>96525</v>
      </c>
      <c r="B4745" s="223" t="s">
        <v>5173</v>
      </c>
      <c r="C4745" s="220" t="s">
        <v>1498</v>
      </c>
      <c r="D4745" s="221">
        <v>30.53</v>
      </c>
    </row>
    <row r="4746" spans="1:4" ht="50.1" customHeight="1" x14ac:dyDescent="0.2">
      <c r="A4746" s="226">
        <v>96526</v>
      </c>
      <c r="B4746" s="223" t="s">
        <v>5174</v>
      </c>
      <c r="C4746" s="220" t="s">
        <v>1498</v>
      </c>
      <c r="D4746" s="221">
        <v>195.46</v>
      </c>
    </row>
    <row r="4747" spans="1:4" ht="50.1" customHeight="1" x14ac:dyDescent="0.2">
      <c r="A4747" s="226">
        <v>96527</v>
      </c>
      <c r="B4747" s="223" t="s">
        <v>5175</v>
      </c>
      <c r="C4747" s="220" t="s">
        <v>1498</v>
      </c>
      <c r="D4747" s="221">
        <v>80.83</v>
      </c>
    </row>
    <row r="4748" spans="1:4" ht="50.1" customHeight="1" x14ac:dyDescent="0.2">
      <c r="A4748" s="226">
        <v>96528</v>
      </c>
      <c r="B4748" s="223" t="s">
        <v>5176</v>
      </c>
      <c r="C4748" s="220" t="s">
        <v>433</v>
      </c>
      <c r="D4748" s="221">
        <v>111.14</v>
      </c>
    </row>
    <row r="4749" spans="1:4" ht="50.1" customHeight="1" x14ac:dyDescent="0.2">
      <c r="A4749" s="226">
        <v>98116</v>
      </c>
      <c r="B4749" s="223" t="s">
        <v>5177</v>
      </c>
      <c r="C4749" s="220" t="s">
        <v>1498</v>
      </c>
      <c r="D4749" s="221">
        <v>11.97</v>
      </c>
    </row>
    <row r="4750" spans="1:4" ht="50.1" customHeight="1" x14ac:dyDescent="0.2">
      <c r="A4750" s="226">
        <v>98117</v>
      </c>
      <c r="B4750" s="223" t="s">
        <v>5178</v>
      </c>
      <c r="C4750" s="220" t="s">
        <v>1498</v>
      </c>
      <c r="D4750" s="221">
        <v>11.23</v>
      </c>
    </row>
    <row r="4751" spans="1:4" ht="50.1" customHeight="1" x14ac:dyDescent="0.2">
      <c r="A4751" s="226">
        <v>98118</v>
      </c>
      <c r="B4751" s="223" t="s">
        <v>5179</v>
      </c>
      <c r="C4751" s="220" t="s">
        <v>1498</v>
      </c>
      <c r="D4751" s="221">
        <v>11.27</v>
      </c>
    </row>
    <row r="4752" spans="1:4" ht="50.1" customHeight="1" x14ac:dyDescent="0.2">
      <c r="A4752" s="226">
        <v>98119</v>
      </c>
      <c r="B4752" s="223" t="s">
        <v>5180</v>
      </c>
      <c r="C4752" s="220" t="s">
        <v>1498</v>
      </c>
      <c r="D4752" s="221">
        <v>9.94</v>
      </c>
    </row>
    <row r="4753" spans="1:4" ht="50.1" customHeight="1" x14ac:dyDescent="0.2">
      <c r="A4753" s="226">
        <v>72915</v>
      </c>
      <c r="B4753" s="223" t="s">
        <v>5181</v>
      </c>
      <c r="C4753" s="220" t="s">
        <v>1498</v>
      </c>
      <c r="D4753" s="221">
        <v>10.16</v>
      </c>
    </row>
    <row r="4754" spans="1:4" ht="50.1" customHeight="1" x14ac:dyDescent="0.2">
      <c r="A4754" s="226">
        <v>72917</v>
      </c>
      <c r="B4754" s="223" t="s">
        <v>5182</v>
      </c>
      <c r="C4754" s="220" t="s">
        <v>1498</v>
      </c>
      <c r="D4754" s="221">
        <v>11.6</v>
      </c>
    </row>
    <row r="4755" spans="1:4" ht="50.1" customHeight="1" x14ac:dyDescent="0.2">
      <c r="A4755" s="226">
        <v>72918</v>
      </c>
      <c r="B4755" s="223" t="s">
        <v>5183</v>
      </c>
      <c r="C4755" s="220" t="s">
        <v>1498</v>
      </c>
      <c r="D4755" s="221">
        <v>13.54</v>
      </c>
    </row>
    <row r="4756" spans="1:4" ht="50.1" customHeight="1" x14ac:dyDescent="0.2">
      <c r="A4756" s="226" t="s">
        <v>5184</v>
      </c>
      <c r="B4756" s="223" t="s">
        <v>5185</v>
      </c>
      <c r="C4756" s="220" t="s">
        <v>1498</v>
      </c>
      <c r="D4756" s="221">
        <v>133.69999999999999</v>
      </c>
    </row>
    <row r="4757" spans="1:4" ht="50.1" customHeight="1" x14ac:dyDescent="0.2">
      <c r="A4757" s="226" t="s">
        <v>5186</v>
      </c>
      <c r="B4757" s="223" t="s">
        <v>5187</v>
      </c>
      <c r="C4757" s="220" t="s">
        <v>1498</v>
      </c>
      <c r="D4757" s="221">
        <v>200.55</v>
      </c>
    </row>
    <row r="4758" spans="1:4" ht="50.1" customHeight="1" x14ac:dyDescent="0.2">
      <c r="A4758" s="226" t="s">
        <v>5188</v>
      </c>
      <c r="B4758" s="223" t="s">
        <v>5189</v>
      </c>
      <c r="C4758" s="220" t="s">
        <v>1498</v>
      </c>
      <c r="D4758" s="221">
        <v>32.08</v>
      </c>
    </row>
    <row r="4759" spans="1:4" ht="50.1" customHeight="1" x14ac:dyDescent="0.2">
      <c r="A4759" s="226" t="s">
        <v>5190</v>
      </c>
      <c r="B4759" s="223" t="s">
        <v>5191</v>
      </c>
      <c r="C4759" s="220" t="s">
        <v>1498</v>
      </c>
      <c r="D4759" s="221">
        <v>28.87</v>
      </c>
    </row>
    <row r="4760" spans="1:4" ht="50.1" customHeight="1" x14ac:dyDescent="0.2">
      <c r="A4760" s="226">
        <v>83343</v>
      </c>
      <c r="B4760" s="223" t="s">
        <v>5192</v>
      </c>
      <c r="C4760" s="220" t="s">
        <v>1498</v>
      </c>
      <c r="D4760" s="221">
        <v>13.57</v>
      </c>
    </row>
    <row r="4761" spans="1:4" ht="50.1" customHeight="1" x14ac:dyDescent="0.2">
      <c r="A4761" s="226">
        <v>90082</v>
      </c>
      <c r="B4761" s="223" t="s">
        <v>5193</v>
      </c>
      <c r="C4761" s="220" t="s">
        <v>1498</v>
      </c>
      <c r="D4761" s="221">
        <v>8.1300000000000008</v>
      </c>
    </row>
    <row r="4762" spans="1:4" ht="50.1" customHeight="1" x14ac:dyDescent="0.2">
      <c r="A4762" s="226">
        <v>90084</v>
      </c>
      <c r="B4762" s="223" t="s">
        <v>5194</v>
      </c>
      <c r="C4762" s="220" t="s">
        <v>1498</v>
      </c>
      <c r="D4762" s="221">
        <v>7.91</v>
      </c>
    </row>
    <row r="4763" spans="1:4" ht="50.1" customHeight="1" x14ac:dyDescent="0.2">
      <c r="A4763" s="226">
        <v>90085</v>
      </c>
      <c r="B4763" s="223" t="s">
        <v>5195</v>
      </c>
      <c r="C4763" s="220" t="s">
        <v>1498</v>
      </c>
      <c r="D4763" s="221">
        <v>7.42</v>
      </c>
    </row>
    <row r="4764" spans="1:4" ht="50.1" customHeight="1" x14ac:dyDescent="0.2">
      <c r="A4764" s="226">
        <v>90086</v>
      </c>
      <c r="B4764" s="223" t="s">
        <v>5196</v>
      </c>
      <c r="C4764" s="220" t="s">
        <v>1498</v>
      </c>
      <c r="D4764" s="221">
        <v>7.51</v>
      </c>
    </row>
    <row r="4765" spans="1:4" ht="50.1" customHeight="1" x14ac:dyDescent="0.2">
      <c r="A4765" s="226">
        <v>90087</v>
      </c>
      <c r="B4765" s="223" t="s">
        <v>5197</v>
      </c>
      <c r="C4765" s="220" t="s">
        <v>1498</v>
      </c>
      <c r="D4765" s="221">
        <v>6.5</v>
      </c>
    </row>
    <row r="4766" spans="1:4" ht="50.1" customHeight="1" x14ac:dyDescent="0.2">
      <c r="A4766" s="226">
        <v>90088</v>
      </c>
      <c r="B4766" s="223" t="s">
        <v>5198</v>
      </c>
      <c r="C4766" s="220" t="s">
        <v>1498</v>
      </c>
      <c r="D4766" s="221">
        <v>6.64</v>
      </c>
    </row>
    <row r="4767" spans="1:4" ht="50.1" customHeight="1" x14ac:dyDescent="0.2">
      <c r="A4767" s="226">
        <v>90090</v>
      </c>
      <c r="B4767" s="223" t="s">
        <v>5199</v>
      </c>
      <c r="C4767" s="220" t="s">
        <v>1498</v>
      </c>
      <c r="D4767" s="221">
        <v>6.38</v>
      </c>
    </row>
    <row r="4768" spans="1:4" ht="50.1" customHeight="1" x14ac:dyDescent="0.2">
      <c r="A4768" s="226">
        <v>90091</v>
      </c>
      <c r="B4768" s="223" t="s">
        <v>5200</v>
      </c>
      <c r="C4768" s="220" t="s">
        <v>1498</v>
      </c>
      <c r="D4768" s="221">
        <v>4.8600000000000003</v>
      </c>
    </row>
    <row r="4769" spans="1:4" ht="50.1" customHeight="1" x14ac:dyDescent="0.2">
      <c r="A4769" s="226">
        <v>90092</v>
      </c>
      <c r="B4769" s="223" t="s">
        <v>5201</v>
      </c>
      <c r="C4769" s="220" t="s">
        <v>1498</v>
      </c>
      <c r="D4769" s="221">
        <v>4.7</v>
      </c>
    </row>
    <row r="4770" spans="1:4" ht="50.1" customHeight="1" x14ac:dyDescent="0.2">
      <c r="A4770" s="226">
        <v>90093</v>
      </c>
      <c r="B4770" s="223" t="s">
        <v>5202</v>
      </c>
      <c r="C4770" s="220" t="s">
        <v>1498</v>
      </c>
      <c r="D4770" s="221">
        <v>4.43</v>
      </c>
    </row>
    <row r="4771" spans="1:4" ht="50.1" customHeight="1" x14ac:dyDescent="0.2">
      <c r="A4771" s="226">
        <v>90094</v>
      </c>
      <c r="B4771" s="223" t="s">
        <v>5203</v>
      </c>
      <c r="C4771" s="220" t="s">
        <v>1498</v>
      </c>
      <c r="D4771" s="221">
        <v>4.47</v>
      </c>
    </row>
    <row r="4772" spans="1:4" ht="50.1" customHeight="1" x14ac:dyDescent="0.2">
      <c r="A4772" s="226">
        <v>90095</v>
      </c>
      <c r="B4772" s="223" t="s">
        <v>5204</v>
      </c>
      <c r="C4772" s="220" t="s">
        <v>1498</v>
      </c>
      <c r="D4772" s="221">
        <v>3.89</v>
      </c>
    </row>
    <row r="4773" spans="1:4" ht="50.1" customHeight="1" x14ac:dyDescent="0.2">
      <c r="A4773" s="226">
        <v>90096</v>
      </c>
      <c r="B4773" s="223" t="s">
        <v>5205</v>
      </c>
      <c r="C4773" s="220" t="s">
        <v>1498</v>
      </c>
      <c r="D4773" s="221">
        <v>3.96</v>
      </c>
    </row>
    <row r="4774" spans="1:4" ht="50.1" customHeight="1" x14ac:dyDescent="0.2">
      <c r="A4774" s="226">
        <v>90098</v>
      </c>
      <c r="B4774" s="223" t="s">
        <v>5206</v>
      </c>
      <c r="C4774" s="220" t="s">
        <v>1498</v>
      </c>
      <c r="D4774" s="221">
        <v>3.8</v>
      </c>
    </row>
    <row r="4775" spans="1:4" ht="50.1" customHeight="1" x14ac:dyDescent="0.2">
      <c r="A4775" s="226">
        <v>90099</v>
      </c>
      <c r="B4775" s="223" t="s">
        <v>5207</v>
      </c>
      <c r="C4775" s="220" t="s">
        <v>1498</v>
      </c>
      <c r="D4775" s="221">
        <v>11.45</v>
      </c>
    </row>
    <row r="4776" spans="1:4" ht="50.1" customHeight="1" x14ac:dyDescent="0.2">
      <c r="A4776" s="226">
        <v>90100</v>
      </c>
      <c r="B4776" s="223" t="s">
        <v>5208</v>
      </c>
      <c r="C4776" s="220" t="s">
        <v>1498</v>
      </c>
      <c r="D4776" s="221">
        <v>9.74</v>
      </c>
    </row>
    <row r="4777" spans="1:4" ht="50.1" customHeight="1" x14ac:dyDescent="0.2">
      <c r="A4777" s="226">
        <v>90101</v>
      </c>
      <c r="B4777" s="223" t="s">
        <v>5209</v>
      </c>
      <c r="C4777" s="220" t="s">
        <v>1498</v>
      </c>
      <c r="D4777" s="221">
        <v>9.61</v>
      </c>
    </row>
    <row r="4778" spans="1:4" ht="50.1" customHeight="1" x14ac:dyDescent="0.2">
      <c r="A4778" s="226">
        <v>90102</v>
      </c>
      <c r="B4778" s="223" t="s">
        <v>5210</v>
      </c>
      <c r="C4778" s="220" t="s">
        <v>1498</v>
      </c>
      <c r="D4778" s="221">
        <v>8.75</v>
      </c>
    </row>
    <row r="4779" spans="1:4" ht="50.1" customHeight="1" x14ac:dyDescent="0.2">
      <c r="A4779" s="226">
        <v>90105</v>
      </c>
      <c r="B4779" s="223" t="s">
        <v>5211</v>
      </c>
      <c r="C4779" s="220" t="s">
        <v>1498</v>
      </c>
      <c r="D4779" s="221">
        <v>6.83</v>
      </c>
    </row>
    <row r="4780" spans="1:4" ht="50.1" customHeight="1" x14ac:dyDescent="0.2">
      <c r="A4780" s="226">
        <v>90106</v>
      </c>
      <c r="B4780" s="223" t="s">
        <v>5212</v>
      </c>
      <c r="C4780" s="220" t="s">
        <v>1498</v>
      </c>
      <c r="D4780" s="221">
        <v>5.82</v>
      </c>
    </row>
    <row r="4781" spans="1:4" ht="50.1" customHeight="1" x14ac:dyDescent="0.2">
      <c r="A4781" s="226">
        <v>90107</v>
      </c>
      <c r="B4781" s="223" t="s">
        <v>5213</v>
      </c>
      <c r="C4781" s="220" t="s">
        <v>1498</v>
      </c>
      <c r="D4781" s="221">
        <v>5.73</v>
      </c>
    </row>
    <row r="4782" spans="1:4" ht="50.1" customHeight="1" x14ac:dyDescent="0.2">
      <c r="A4782" s="226">
        <v>90108</v>
      </c>
      <c r="B4782" s="223" t="s">
        <v>5214</v>
      </c>
      <c r="C4782" s="220" t="s">
        <v>1498</v>
      </c>
      <c r="D4782" s="221">
        <v>5.23</v>
      </c>
    </row>
    <row r="4783" spans="1:4" ht="50.1" customHeight="1" x14ac:dyDescent="0.2">
      <c r="A4783" s="226">
        <v>93358</v>
      </c>
      <c r="B4783" s="223" t="s">
        <v>5215</v>
      </c>
      <c r="C4783" s="220" t="s">
        <v>1498</v>
      </c>
      <c r="D4783" s="221">
        <v>52.89</v>
      </c>
    </row>
    <row r="4784" spans="1:4" ht="50.1" customHeight="1" x14ac:dyDescent="0.2">
      <c r="A4784" s="226">
        <v>79482</v>
      </c>
      <c r="B4784" s="223" t="s">
        <v>5216</v>
      </c>
      <c r="C4784" s="220" t="s">
        <v>1498</v>
      </c>
      <c r="D4784" s="221">
        <v>75.5</v>
      </c>
    </row>
    <row r="4785" spans="1:4" ht="50.1" customHeight="1" x14ac:dyDescent="0.2">
      <c r="A4785" s="226">
        <v>94304</v>
      </c>
      <c r="B4785" s="223" t="s">
        <v>5217</v>
      </c>
      <c r="C4785" s="220" t="s">
        <v>1498</v>
      </c>
      <c r="D4785" s="221">
        <v>26.91</v>
      </c>
    </row>
    <row r="4786" spans="1:4" ht="50.1" customHeight="1" x14ac:dyDescent="0.2">
      <c r="A4786" s="226">
        <v>94305</v>
      </c>
      <c r="B4786" s="223" t="s">
        <v>5218</v>
      </c>
      <c r="C4786" s="220" t="s">
        <v>1498</v>
      </c>
      <c r="D4786" s="221">
        <v>23.83</v>
      </c>
    </row>
    <row r="4787" spans="1:4" ht="50.1" customHeight="1" x14ac:dyDescent="0.2">
      <c r="A4787" s="226">
        <v>94306</v>
      </c>
      <c r="B4787" s="223" t="s">
        <v>5219</v>
      </c>
      <c r="C4787" s="220" t="s">
        <v>1498</v>
      </c>
      <c r="D4787" s="221">
        <v>19.93</v>
      </c>
    </row>
    <row r="4788" spans="1:4" ht="50.1" customHeight="1" x14ac:dyDescent="0.2">
      <c r="A4788" s="226">
        <v>94307</v>
      </c>
      <c r="B4788" s="223" t="s">
        <v>5220</v>
      </c>
      <c r="C4788" s="220" t="s">
        <v>1498</v>
      </c>
      <c r="D4788" s="221">
        <v>20.81</v>
      </c>
    </row>
    <row r="4789" spans="1:4" ht="50.1" customHeight="1" x14ac:dyDescent="0.2">
      <c r="A4789" s="226">
        <v>94308</v>
      </c>
      <c r="B4789" s="223" t="s">
        <v>5221</v>
      </c>
      <c r="C4789" s="220" t="s">
        <v>1498</v>
      </c>
      <c r="D4789" s="221">
        <v>18.510000000000002</v>
      </c>
    </row>
    <row r="4790" spans="1:4" ht="50.1" customHeight="1" x14ac:dyDescent="0.2">
      <c r="A4790" s="226">
        <v>94309</v>
      </c>
      <c r="B4790" s="223" t="s">
        <v>5222</v>
      </c>
      <c r="C4790" s="220" t="s">
        <v>1498</v>
      </c>
      <c r="D4790" s="221">
        <v>19.53</v>
      </c>
    </row>
    <row r="4791" spans="1:4" ht="50.1" customHeight="1" x14ac:dyDescent="0.2">
      <c r="A4791" s="226">
        <v>94310</v>
      </c>
      <c r="B4791" s="223" t="s">
        <v>5223</v>
      </c>
      <c r="C4791" s="220" t="s">
        <v>1498</v>
      </c>
      <c r="D4791" s="221">
        <v>17.82</v>
      </c>
    </row>
    <row r="4792" spans="1:4" ht="50.1" customHeight="1" x14ac:dyDescent="0.2">
      <c r="A4792" s="226">
        <v>94315</v>
      </c>
      <c r="B4792" s="223" t="s">
        <v>5224</v>
      </c>
      <c r="C4792" s="220" t="s">
        <v>1498</v>
      </c>
      <c r="D4792" s="221">
        <v>35.130000000000003</v>
      </c>
    </row>
    <row r="4793" spans="1:4" ht="50.1" customHeight="1" x14ac:dyDescent="0.2">
      <c r="A4793" s="226">
        <v>94316</v>
      </c>
      <c r="B4793" s="223" t="s">
        <v>5225</v>
      </c>
      <c r="C4793" s="220" t="s">
        <v>1498</v>
      </c>
      <c r="D4793" s="221">
        <v>27.47</v>
      </c>
    </row>
    <row r="4794" spans="1:4" ht="50.1" customHeight="1" x14ac:dyDescent="0.2">
      <c r="A4794" s="226">
        <v>94317</v>
      </c>
      <c r="B4794" s="223" t="s">
        <v>5226</v>
      </c>
      <c r="C4794" s="220" t="s">
        <v>1498</v>
      </c>
      <c r="D4794" s="221">
        <v>24.05</v>
      </c>
    </row>
    <row r="4795" spans="1:4" ht="50.1" customHeight="1" x14ac:dyDescent="0.2">
      <c r="A4795" s="226">
        <v>94318</v>
      </c>
      <c r="B4795" s="223" t="s">
        <v>5227</v>
      </c>
      <c r="C4795" s="220" t="s">
        <v>1498</v>
      </c>
      <c r="D4795" s="221">
        <v>19.670000000000002</v>
      </c>
    </row>
    <row r="4796" spans="1:4" ht="50.1" customHeight="1" x14ac:dyDescent="0.2">
      <c r="A4796" s="226">
        <v>94319</v>
      </c>
      <c r="B4796" s="223" t="s">
        <v>5228</v>
      </c>
      <c r="C4796" s="220" t="s">
        <v>1498</v>
      </c>
      <c r="D4796" s="221">
        <v>36.36</v>
      </c>
    </row>
    <row r="4797" spans="1:4" ht="50.1" customHeight="1" x14ac:dyDescent="0.2">
      <c r="A4797" s="226">
        <v>94327</v>
      </c>
      <c r="B4797" s="223" t="s">
        <v>5229</v>
      </c>
      <c r="C4797" s="220" t="s">
        <v>1498</v>
      </c>
      <c r="D4797" s="221">
        <v>81.67</v>
      </c>
    </row>
    <row r="4798" spans="1:4" ht="50.1" customHeight="1" x14ac:dyDescent="0.2">
      <c r="A4798" s="226">
        <v>94328</v>
      </c>
      <c r="B4798" s="223" t="s">
        <v>5230</v>
      </c>
      <c r="C4798" s="220" t="s">
        <v>1498</v>
      </c>
      <c r="D4798" s="221">
        <v>78.59</v>
      </c>
    </row>
    <row r="4799" spans="1:4" ht="50.1" customHeight="1" x14ac:dyDescent="0.2">
      <c r="A4799" s="226">
        <v>94329</v>
      </c>
      <c r="B4799" s="223" t="s">
        <v>5231</v>
      </c>
      <c r="C4799" s="220" t="s">
        <v>1498</v>
      </c>
      <c r="D4799" s="221">
        <v>74.69</v>
      </c>
    </row>
    <row r="4800" spans="1:4" ht="50.1" customHeight="1" x14ac:dyDescent="0.2">
      <c r="A4800" s="226">
        <v>94330</v>
      </c>
      <c r="B4800" s="223" t="s">
        <v>5232</v>
      </c>
      <c r="C4800" s="220" t="s">
        <v>1498</v>
      </c>
      <c r="D4800" s="221">
        <v>75.569999999999993</v>
      </c>
    </row>
    <row r="4801" spans="1:4" ht="50.1" customHeight="1" x14ac:dyDescent="0.2">
      <c r="A4801" s="226">
        <v>94331</v>
      </c>
      <c r="B4801" s="223" t="s">
        <v>5233</v>
      </c>
      <c r="C4801" s="220" t="s">
        <v>1498</v>
      </c>
      <c r="D4801" s="221">
        <v>73.27</v>
      </c>
    </row>
    <row r="4802" spans="1:4" ht="50.1" customHeight="1" x14ac:dyDescent="0.2">
      <c r="A4802" s="226">
        <v>94332</v>
      </c>
      <c r="B4802" s="223" t="s">
        <v>5234</v>
      </c>
      <c r="C4802" s="220" t="s">
        <v>1498</v>
      </c>
      <c r="D4802" s="221">
        <v>74.290000000000006</v>
      </c>
    </row>
    <row r="4803" spans="1:4" ht="50.1" customHeight="1" x14ac:dyDescent="0.2">
      <c r="A4803" s="226">
        <v>94333</v>
      </c>
      <c r="B4803" s="223" t="s">
        <v>5235</v>
      </c>
      <c r="C4803" s="220" t="s">
        <v>1498</v>
      </c>
      <c r="D4803" s="221">
        <v>72.58</v>
      </c>
    </row>
    <row r="4804" spans="1:4" ht="50.1" customHeight="1" x14ac:dyDescent="0.2">
      <c r="A4804" s="226">
        <v>94338</v>
      </c>
      <c r="B4804" s="223" t="s">
        <v>5236</v>
      </c>
      <c r="C4804" s="220" t="s">
        <v>1498</v>
      </c>
      <c r="D4804" s="221">
        <v>89.89</v>
      </c>
    </row>
    <row r="4805" spans="1:4" ht="50.1" customHeight="1" x14ac:dyDescent="0.2">
      <c r="A4805" s="226">
        <v>94339</v>
      </c>
      <c r="B4805" s="223" t="s">
        <v>5237</v>
      </c>
      <c r="C4805" s="220" t="s">
        <v>1498</v>
      </c>
      <c r="D4805" s="221">
        <v>82.23</v>
      </c>
    </row>
    <row r="4806" spans="1:4" ht="50.1" customHeight="1" x14ac:dyDescent="0.2">
      <c r="A4806" s="226">
        <v>94340</v>
      </c>
      <c r="B4806" s="223" t="s">
        <v>5238</v>
      </c>
      <c r="C4806" s="220" t="s">
        <v>1498</v>
      </c>
      <c r="D4806" s="221">
        <v>78.81</v>
      </c>
    </row>
    <row r="4807" spans="1:4" ht="50.1" customHeight="1" x14ac:dyDescent="0.2">
      <c r="A4807" s="226">
        <v>94341</v>
      </c>
      <c r="B4807" s="223" t="s">
        <v>5239</v>
      </c>
      <c r="C4807" s="220" t="s">
        <v>1498</v>
      </c>
      <c r="D4807" s="221">
        <v>74.430000000000007</v>
      </c>
    </row>
    <row r="4808" spans="1:4" ht="50.1" customHeight="1" x14ac:dyDescent="0.2">
      <c r="A4808" s="226">
        <v>94342</v>
      </c>
      <c r="B4808" s="223" t="s">
        <v>5240</v>
      </c>
      <c r="C4808" s="220" t="s">
        <v>1498</v>
      </c>
      <c r="D4808" s="221">
        <v>91.12</v>
      </c>
    </row>
    <row r="4809" spans="1:4" ht="50.1" customHeight="1" x14ac:dyDescent="0.2">
      <c r="A4809" s="226">
        <v>96385</v>
      </c>
      <c r="B4809" s="223" t="s">
        <v>5241</v>
      </c>
      <c r="C4809" s="220" t="s">
        <v>1498</v>
      </c>
      <c r="D4809" s="221">
        <v>5.64</v>
      </c>
    </row>
    <row r="4810" spans="1:4" ht="50.1" customHeight="1" x14ac:dyDescent="0.2">
      <c r="A4810" s="226">
        <v>96386</v>
      </c>
      <c r="B4810" s="223" t="s">
        <v>5242</v>
      </c>
      <c r="C4810" s="220" t="s">
        <v>1498</v>
      </c>
      <c r="D4810" s="221">
        <v>5.34</v>
      </c>
    </row>
    <row r="4811" spans="1:4" ht="50.1" customHeight="1" x14ac:dyDescent="0.2">
      <c r="A4811" s="226">
        <v>83346</v>
      </c>
      <c r="B4811" s="223" t="s">
        <v>5243</v>
      </c>
      <c r="C4811" s="220" t="s">
        <v>1498</v>
      </c>
      <c r="D4811" s="221">
        <v>0.92</v>
      </c>
    </row>
    <row r="4812" spans="1:4" ht="50.1" customHeight="1" x14ac:dyDescent="0.2">
      <c r="A4812" s="226">
        <v>93360</v>
      </c>
      <c r="B4812" s="223" t="s">
        <v>5244</v>
      </c>
      <c r="C4812" s="220" t="s">
        <v>1498</v>
      </c>
      <c r="D4812" s="221">
        <v>16.07</v>
      </c>
    </row>
    <row r="4813" spans="1:4" ht="50.1" customHeight="1" x14ac:dyDescent="0.2">
      <c r="A4813" s="226">
        <v>93361</v>
      </c>
      <c r="B4813" s="223" t="s">
        <v>5245</v>
      </c>
      <c r="C4813" s="220" t="s">
        <v>1498</v>
      </c>
      <c r="D4813" s="221">
        <v>13.07</v>
      </c>
    </row>
    <row r="4814" spans="1:4" ht="50.1" customHeight="1" x14ac:dyDescent="0.2">
      <c r="A4814" s="226">
        <v>93362</v>
      </c>
      <c r="B4814" s="223" t="s">
        <v>5246</v>
      </c>
      <c r="C4814" s="220" t="s">
        <v>1498</v>
      </c>
      <c r="D4814" s="221">
        <v>9.11</v>
      </c>
    </row>
    <row r="4815" spans="1:4" ht="50.1" customHeight="1" x14ac:dyDescent="0.2">
      <c r="A4815" s="226">
        <v>93363</v>
      </c>
      <c r="B4815" s="223" t="s">
        <v>5247</v>
      </c>
      <c r="C4815" s="220" t="s">
        <v>1498</v>
      </c>
      <c r="D4815" s="221">
        <v>9.9700000000000006</v>
      </c>
    </row>
    <row r="4816" spans="1:4" ht="50.1" customHeight="1" x14ac:dyDescent="0.2">
      <c r="A4816" s="226">
        <v>93364</v>
      </c>
      <c r="B4816" s="223" t="s">
        <v>5248</v>
      </c>
      <c r="C4816" s="220" t="s">
        <v>1498</v>
      </c>
      <c r="D4816" s="221">
        <v>7.68</v>
      </c>
    </row>
    <row r="4817" spans="1:4" ht="50.1" customHeight="1" x14ac:dyDescent="0.2">
      <c r="A4817" s="226">
        <v>93365</v>
      </c>
      <c r="B4817" s="223" t="s">
        <v>5249</v>
      </c>
      <c r="C4817" s="220" t="s">
        <v>1498</v>
      </c>
      <c r="D4817" s="221">
        <v>8.64</v>
      </c>
    </row>
    <row r="4818" spans="1:4" ht="50.1" customHeight="1" x14ac:dyDescent="0.2">
      <c r="A4818" s="226">
        <v>93366</v>
      </c>
      <c r="B4818" s="223" t="s">
        <v>5250</v>
      </c>
      <c r="C4818" s="220" t="s">
        <v>1498</v>
      </c>
      <c r="D4818" s="221">
        <v>6.99</v>
      </c>
    </row>
    <row r="4819" spans="1:4" ht="50.1" customHeight="1" x14ac:dyDescent="0.2">
      <c r="A4819" s="226">
        <v>93367</v>
      </c>
      <c r="B4819" s="223" t="s">
        <v>5251</v>
      </c>
      <c r="C4819" s="220" t="s">
        <v>1498</v>
      </c>
      <c r="D4819" s="221">
        <v>15.1</v>
      </c>
    </row>
    <row r="4820" spans="1:4" ht="50.1" customHeight="1" x14ac:dyDescent="0.2">
      <c r="A4820" s="226">
        <v>93368</v>
      </c>
      <c r="B4820" s="223" t="s">
        <v>5252</v>
      </c>
      <c r="C4820" s="220" t="s">
        <v>1498</v>
      </c>
      <c r="D4820" s="221">
        <v>12.03</v>
      </c>
    </row>
    <row r="4821" spans="1:4" ht="50.1" customHeight="1" x14ac:dyDescent="0.2">
      <c r="A4821" s="226">
        <v>93369</v>
      </c>
      <c r="B4821" s="223" t="s">
        <v>5253</v>
      </c>
      <c r="C4821" s="220" t="s">
        <v>1498</v>
      </c>
      <c r="D4821" s="221">
        <v>8.1300000000000008</v>
      </c>
    </row>
    <row r="4822" spans="1:4" ht="50.1" customHeight="1" x14ac:dyDescent="0.2">
      <c r="A4822" s="226">
        <v>93370</v>
      </c>
      <c r="B4822" s="223" t="s">
        <v>5254</v>
      </c>
      <c r="C4822" s="220" t="s">
        <v>1498</v>
      </c>
      <c r="D4822" s="221">
        <v>9.01</v>
      </c>
    </row>
    <row r="4823" spans="1:4" ht="50.1" customHeight="1" x14ac:dyDescent="0.2">
      <c r="A4823" s="226">
        <v>93371</v>
      </c>
      <c r="B4823" s="223" t="s">
        <v>5255</v>
      </c>
      <c r="C4823" s="220" t="s">
        <v>1498</v>
      </c>
      <c r="D4823" s="221">
        <v>6.71</v>
      </c>
    </row>
    <row r="4824" spans="1:4" ht="50.1" customHeight="1" x14ac:dyDescent="0.2">
      <c r="A4824" s="226">
        <v>93372</v>
      </c>
      <c r="B4824" s="223" t="s">
        <v>5256</v>
      </c>
      <c r="C4824" s="220" t="s">
        <v>1498</v>
      </c>
      <c r="D4824" s="221">
        <v>7.73</v>
      </c>
    </row>
    <row r="4825" spans="1:4" ht="50.1" customHeight="1" x14ac:dyDescent="0.2">
      <c r="A4825" s="226">
        <v>93373</v>
      </c>
      <c r="B4825" s="223" t="s">
        <v>5257</v>
      </c>
      <c r="C4825" s="220" t="s">
        <v>1498</v>
      </c>
      <c r="D4825" s="221">
        <v>6.03</v>
      </c>
    </row>
    <row r="4826" spans="1:4" ht="50.1" customHeight="1" x14ac:dyDescent="0.2">
      <c r="A4826" s="226">
        <v>93374</v>
      </c>
      <c r="B4826" s="223" t="s">
        <v>5258</v>
      </c>
      <c r="C4826" s="220" t="s">
        <v>1498</v>
      </c>
      <c r="D4826" s="221">
        <v>20.87</v>
      </c>
    </row>
    <row r="4827" spans="1:4" ht="50.1" customHeight="1" x14ac:dyDescent="0.2">
      <c r="A4827" s="226">
        <v>93375</v>
      </c>
      <c r="B4827" s="223" t="s">
        <v>5259</v>
      </c>
      <c r="C4827" s="220" t="s">
        <v>1498</v>
      </c>
      <c r="D4827" s="221">
        <v>16.02</v>
      </c>
    </row>
    <row r="4828" spans="1:4" ht="50.1" customHeight="1" x14ac:dyDescent="0.2">
      <c r="A4828" s="226">
        <v>93376</v>
      </c>
      <c r="B4828" s="223" t="s">
        <v>5260</v>
      </c>
      <c r="C4828" s="220" t="s">
        <v>1498</v>
      </c>
      <c r="D4828" s="221">
        <v>12.97</v>
      </c>
    </row>
    <row r="4829" spans="1:4" ht="50.1" customHeight="1" x14ac:dyDescent="0.2">
      <c r="A4829" s="226">
        <v>93377</v>
      </c>
      <c r="B4829" s="223" t="s">
        <v>5261</v>
      </c>
      <c r="C4829" s="220" t="s">
        <v>1498</v>
      </c>
      <c r="D4829" s="221">
        <v>8.39</v>
      </c>
    </row>
    <row r="4830" spans="1:4" ht="50.1" customHeight="1" x14ac:dyDescent="0.2">
      <c r="A4830" s="226">
        <v>93378</v>
      </c>
      <c r="B4830" s="223" t="s">
        <v>5262</v>
      </c>
      <c r="C4830" s="220" t="s">
        <v>1498</v>
      </c>
      <c r="D4830" s="221">
        <v>19.64</v>
      </c>
    </row>
    <row r="4831" spans="1:4" ht="50.1" customHeight="1" x14ac:dyDescent="0.2">
      <c r="A4831" s="226">
        <v>93379</v>
      </c>
      <c r="B4831" s="223" t="s">
        <v>5263</v>
      </c>
      <c r="C4831" s="220" t="s">
        <v>1498</v>
      </c>
      <c r="D4831" s="221">
        <v>15.08</v>
      </c>
    </row>
    <row r="4832" spans="1:4" ht="50.1" customHeight="1" x14ac:dyDescent="0.2">
      <c r="A4832" s="226">
        <v>93380</v>
      </c>
      <c r="B4832" s="223" t="s">
        <v>5264</v>
      </c>
      <c r="C4832" s="220" t="s">
        <v>1498</v>
      </c>
      <c r="D4832" s="221">
        <v>12.24</v>
      </c>
    </row>
    <row r="4833" spans="1:4" ht="50.1" customHeight="1" x14ac:dyDescent="0.2">
      <c r="A4833" s="226">
        <v>93381</v>
      </c>
      <c r="B4833" s="223" t="s">
        <v>5265</v>
      </c>
      <c r="C4833" s="220" t="s">
        <v>1498</v>
      </c>
      <c r="D4833" s="221">
        <v>7.87</v>
      </c>
    </row>
    <row r="4834" spans="1:4" ht="50.1" customHeight="1" x14ac:dyDescent="0.2">
      <c r="A4834" s="226">
        <v>93382</v>
      </c>
      <c r="B4834" s="223" t="s">
        <v>5266</v>
      </c>
      <c r="C4834" s="220" t="s">
        <v>1498</v>
      </c>
      <c r="D4834" s="221">
        <v>24.56</v>
      </c>
    </row>
    <row r="4835" spans="1:4" ht="50.1" customHeight="1" x14ac:dyDescent="0.2">
      <c r="A4835" s="226">
        <v>96995</v>
      </c>
      <c r="B4835" s="223" t="s">
        <v>5267</v>
      </c>
      <c r="C4835" s="220" t="s">
        <v>1498</v>
      </c>
      <c r="D4835" s="221">
        <v>32.06</v>
      </c>
    </row>
    <row r="4836" spans="1:4" ht="50.1" customHeight="1" x14ac:dyDescent="0.2">
      <c r="A4836" s="226">
        <v>72838</v>
      </c>
      <c r="B4836" s="223" t="s">
        <v>5268</v>
      </c>
      <c r="C4836" s="220" t="s">
        <v>5269</v>
      </c>
      <c r="D4836" s="221">
        <v>0.91</v>
      </c>
    </row>
    <row r="4837" spans="1:4" ht="50.1" customHeight="1" x14ac:dyDescent="0.2">
      <c r="A4837" s="226">
        <v>72839</v>
      </c>
      <c r="B4837" s="223" t="s">
        <v>5270</v>
      </c>
      <c r="C4837" s="220" t="s">
        <v>5269</v>
      </c>
      <c r="D4837" s="221">
        <v>0.73</v>
      </c>
    </row>
    <row r="4838" spans="1:4" ht="50.1" customHeight="1" x14ac:dyDescent="0.2">
      <c r="A4838" s="226">
        <v>72840</v>
      </c>
      <c r="B4838" s="223" t="s">
        <v>5271</v>
      </c>
      <c r="C4838" s="220" t="s">
        <v>5269</v>
      </c>
      <c r="D4838" s="221">
        <v>0.61</v>
      </c>
    </row>
    <row r="4839" spans="1:4" ht="50.1" customHeight="1" x14ac:dyDescent="0.2">
      <c r="A4839" s="226">
        <v>72844</v>
      </c>
      <c r="B4839" s="223" t="s">
        <v>5272</v>
      </c>
      <c r="C4839" s="220" t="s">
        <v>114</v>
      </c>
      <c r="D4839" s="221">
        <v>0.78</v>
      </c>
    </row>
    <row r="4840" spans="1:4" ht="50.1" customHeight="1" x14ac:dyDescent="0.2">
      <c r="A4840" s="226">
        <v>72845</v>
      </c>
      <c r="B4840" s="223" t="s">
        <v>5273</v>
      </c>
      <c r="C4840" s="220" t="s">
        <v>114</v>
      </c>
      <c r="D4840" s="221">
        <v>4.72</v>
      </c>
    </row>
    <row r="4841" spans="1:4" ht="50.1" customHeight="1" x14ac:dyDescent="0.2">
      <c r="A4841" s="226">
        <v>72846</v>
      </c>
      <c r="B4841" s="223" t="s">
        <v>5274</v>
      </c>
      <c r="C4841" s="220" t="s">
        <v>114</v>
      </c>
      <c r="D4841" s="221">
        <v>3.89</v>
      </c>
    </row>
    <row r="4842" spans="1:4" ht="50.1" customHeight="1" x14ac:dyDescent="0.2">
      <c r="A4842" s="226">
        <v>72847</v>
      </c>
      <c r="B4842" s="223" t="s">
        <v>5275</v>
      </c>
      <c r="C4842" s="220" t="s">
        <v>114</v>
      </c>
      <c r="D4842" s="221">
        <v>8.4</v>
      </c>
    </row>
    <row r="4843" spans="1:4" ht="50.1" customHeight="1" x14ac:dyDescent="0.2">
      <c r="A4843" s="226">
        <v>72848</v>
      </c>
      <c r="B4843" s="223" t="s">
        <v>5276</v>
      </c>
      <c r="C4843" s="220" t="s">
        <v>114</v>
      </c>
      <c r="D4843" s="221">
        <v>2.1</v>
      </c>
    </row>
    <row r="4844" spans="1:4" ht="50.1" customHeight="1" x14ac:dyDescent="0.2">
      <c r="A4844" s="226">
        <v>72849</v>
      </c>
      <c r="B4844" s="223" t="s">
        <v>5277</v>
      </c>
      <c r="C4844" s="220" t="s">
        <v>114</v>
      </c>
      <c r="D4844" s="221">
        <v>2.68</v>
      </c>
    </row>
    <row r="4845" spans="1:4" ht="50.1" customHeight="1" x14ac:dyDescent="0.2">
      <c r="A4845" s="226">
        <v>72850</v>
      </c>
      <c r="B4845" s="223" t="s">
        <v>5278</v>
      </c>
      <c r="C4845" s="220" t="s">
        <v>114</v>
      </c>
      <c r="D4845" s="221">
        <v>11.5</v>
      </c>
    </row>
    <row r="4846" spans="1:4" ht="50.1" customHeight="1" x14ac:dyDescent="0.2">
      <c r="A4846" s="226">
        <v>72882</v>
      </c>
      <c r="B4846" s="223" t="s">
        <v>5268</v>
      </c>
      <c r="C4846" s="220" t="s">
        <v>5279</v>
      </c>
      <c r="D4846" s="221">
        <v>1.36</v>
      </c>
    </row>
    <row r="4847" spans="1:4" ht="50.1" customHeight="1" x14ac:dyDescent="0.2">
      <c r="A4847" s="226">
        <v>72883</v>
      </c>
      <c r="B4847" s="223" t="s">
        <v>5270</v>
      </c>
      <c r="C4847" s="220" t="s">
        <v>5279</v>
      </c>
      <c r="D4847" s="221">
        <v>1.0900000000000001</v>
      </c>
    </row>
    <row r="4848" spans="1:4" ht="50.1" customHeight="1" x14ac:dyDescent="0.2">
      <c r="A4848" s="226">
        <v>72884</v>
      </c>
      <c r="B4848" s="223" t="s">
        <v>5271</v>
      </c>
      <c r="C4848" s="220" t="s">
        <v>5279</v>
      </c>
      <c r="D4848" s="221">
        <v>0.91</v>
      </c>
    </row>
    <row r="4849" spans="1:4" ht="50.1" customHeight="1" x14ac:dyDescent="0.2">
      <c r="A4849" s="226">
        <v>72888</v>
      </c>
      <c r="B4849" s="223" t="s">
        <v>5272</v>
      </c>
      <c r="C4849" s="220" t="s">
        <v>1498</v>
      </c>
      <c r="D4849" s="221">
        <v>1.17</v>
      </c>
    </row>
    <row r="4850" spans="1:4" ht="50.1" customHeight="1" x14ac:dyDescent="0.2">
      <c r="A4850" s="226">
        <v>72890</v>
      </c>
      <c r="B4850" s="223" t="s">
        <v>5280</v>
      </c>
      <c r="C4850" s="220" t="s">
        <v>1498</v>
      </c>
      <c r="D4850" s="221">
        <v>7.08</v>
      </c>
    </row>
    <row r="4851" spans="1:4" ht="50.1" customHeight="1" x14ac:dyDescent="0.2">
      <c r="A4851" s="226">
        <v>72891</v>
      </c>
      <c r="B4851" s="223" t="s">
        <v>5281</v>
      </c>
      <c r="C4851" s="220" t="s">
        <v>1498</v>
      </c>
      <c r="D4851" s="221">
        <v>5.84</v>
      </c>
    </row>
    <row r="4852" spans="1:4" ht="50.1" customHeight="1" x14ac:dyDescent="0.2">
      <c r="A4852" s="226">
        <v>72892</v>
      </c>
      <c r="B4852" s="223" t="s">
        <v>5282</v>
      </c>
      <c r="C4852" s="220" t="s">
        <v>1498</v>
      </c>
      <c r="D4852" s="221">
        <v>12.6</v>
      </c>
    </row>
    <row r="4853" spans="1:4" ht="50.1" customHeight="1" x14ac:dyDescent="0.2">
      <c r="A4853" s="226">
        <v>72893</v>
      </c>
      <c r="B4853" s="223" t="s">
        <v>5283</v>
      </c>
      <c r="C4853" s="220" t="s">
        <v>1498</v>
      </c>
      <c r="D4853" s="221">
        <v>3.14</v>
      </c>
    </row>
    <row r="4854" spans="1:4" ht="50.1" customHeight="1" x14ac:dyDescent="0.2">
      <c r="A4854" s="226">
        <v>72894</v>
      </c>
      <c r="B4854" s="223" t="s">
        <v>5284</v>
      </c>
      <c r="C4854" s="220" t="s">
        <v>1498</v>
      </c>
      <c r="D4854" s="221">
        <v>4.03</v>
      </c>
    </row>
    <row r="4855" spans="1:4" ht="50.1" customHeight="1" x14ac:dyDescent="0.2">
      <c r="A4855" s="226">
        <v>72895</v>
      </c>
      <c r="B4855" s="223" t="s">
        <v>5285</v>
      </c>
      <c r="C4855" s="220" t="s">
        <v>1498</v>
      </c>
      <c r="D4855" s="221">
        <v>21.25</v>
      </c>
    </row>
    <row r="4856" spans="1:4" ht="50.1" customHeight="1" x14ac:dyDescent="0.2">
      <c r="A4856" s="226">
        <v>72897</v>
      </c>
      <c r="B4856" s="223" t="s">
        <v>5286</v>
      </c>
      <c r="C4856" s="220" t="s">
        <v>1498</v>
      </c>
      <c r="D4856" s="221">
        <v>18.72</v>
      </c>
    </row>
    <row r="4857" spans="1:4" ht="50.1" customHeight="1" x14ac:dyDescent="0.2">
      <c r="A4857" s="226">
        <v>72898</v>
      </c>
      <c r="B4857" s="223" t="s">
        <v>5287</v>
      </c>
      <c r="C4857" s="220" t="s">
        <v>1498</v>
      </c>
      <c r="D4857" s="221">
        <v>3.82</v>
      </c>
    </row>
    <row r="4858" spans="1:4" ht="50.1" customHeight="1" x14ac:dyDescent="0.2">
      <c r="A4858" s="226">
        <v>72899</v>
      </c>
      <c r="B4858" s="223" t="s">
        <v>5288</v>
      </c>
      <c r="C4858" s="220" t="s">
        <v>1498</v>
      </c>
      <c r="D4858" s="221">
        <v>5.49</v>
      </c>
    </row>
    <row r="4859" spans="1:4" ht="50.1" customHeight="1" x14ac:dyDescent="0.2">
      <c r="A4859" s="226">
        <v>72900</v>
      </c>
      <c r="B4859" s="223" t="s">
        <v>5289</v>
      </c>
      <c r="C4859" s="220" t="s">
        <v>1498</v>
      </c>
      <c r="D4859" s="221">
        <v>6.04</v>
      </c>
    </row>
    <row r="4860" spans="1:4" ht="50.1" customHeight="1" x14ac:dyDescent="0.2">
      <c r="A4860" s="226" t="s">
        <v>5290</v>
      </c>
      <c r="B4860" s="223" t="s">
        <v>5291</v>
      </c>
      <c r="C4860" s="220" t="s">
        <v>1498</v>
      </c>
      <c r="D4860" s="221">
        <v>1.67</v>
      </c>
    </row>
    <row r="4861" spans="1:4" ht="50.1" customHeight="1" x14ac:dyDescent="0.2">
      <c r="A4861" s="226" t="s">
        <v>5292</v>
      </c>
      <c r="B4861" s="223" t="s">
        <v>5293</v>
      </c>
      <c r="C4861" s="220" t="s">
        <v>1498</v>
      </c>
      <c r="D4861" s="221">
        <v>2.97</v>
      </c>
    </row>
    <row r="4862" spans="1:4" ht="50.1" customHeight="1" x14ac:dyDescent="0.2">
      <c r="A4862" s="226">
        <v>83356</v>
      </c>
      <c r="B4862" s="223" t="s">
        <v>5294</v>
      </c>
      <c r="C4862" s="220" t="s">
        <v>5279</v>
      </c>
      <c r="D4862" s="221">
        <v>0.79</v>
      </c>
    </row>
    <row r="4863" spans="1:4" ht="50.1" customHeight="1" x14ac:dyDescent="0.2">
      <c r="A4863" s="226">
        <v>83358</v>
      </c>
      <c r="B4863" s="223" t="s">
        <v>5295</v>
      </c>
      <c r="C4863" s="220" t="s">
        <v>5279</v>
      </c>
      <c r="D4863" s="221">
        <v>1.65</v>
      </c>
    </row>
    <row r="4864" spans="1:4" ht="50.1" customHeight="1" x14ac:dyDescent="0.2">
      <c r="A4864" s="226">
        <v>95303</v>
      </c>
      <c r="B4864" s="223" t="s">
        <v>5296</v>
      </c>
      <c r="C4864" s="220" t="s">
        <v>5279</v>
      </c>
      <c r="D4864" s="221">
        <v>1.02</v>
      </c>
    </row>
    <row r="4865" spans="1:4" ht="50.1" customHeight="1" x14ac:dyDescent="0.2">
      <c r="A4865" s="226">
        <v>97912</v>
      </c>
      <c r="B4865" s="223" t="s">
        <v>5297</v>
      </c>
      <c r="C4865" s="220" t="s">
        <v>5279</v>
      </c>
      <c r="D4865" s="221">
        <v>2.2200000000000002</v>
      </c>
    </row>
    <row r="4866" spans="1:4" ht="50.1" customHeight="1" x14ac:dyDescent="0.2">
      <c r="A4866" s="226">
        <v>97913</v>
      </c>
      <c r="B4866" s="223" t="s">
        <v>5298</v>
      </c>
      <c r="C4866" s="220" t="s">
        <v>5279</v>
      </c>
      <c r="D4866" s="221">
        <v>1.7</v>
      </c>
    </row>
    <row r="4867" spans="1:4" ht="50.1" customHeight="1" x14ac:dyDescent="0.2">
      <c r="A4867" s="226">
        <v>97914</v>
      </c>
      <c r="B4867" s="223" t="s">
        <v>5299</v>
      </c>
      <c r="C4867" s="220" t="s">
        <v>5279</v>
      </c>
      <c r="D4867" s="221">
        <v>1.59</v>
      </c>
    </row>
    <row r="4868" spans="1:4" ht="50.1" customHeight="1" x14ac:dyDescent="0.2">
      <c r="A4868" s="226">
        <v>97915</v>
      </c>
      <c r="B4868" s="223" t="s">
        <v>5300</v>
      </c>
      <c r="C4868" s="220" t="s">
        <v>5279</v>
      </c>
      <c r="D4868" s="221">
        <v>1.1299999999999999</v>
      </c>
    </row>
    <row r="4869" spans="1:4" ht="50.1" customHeight="1" x14ac:dyDescent="0.2">
      <c r="A4869" s="226">
        <v>97916</v>
      </c>
      <c r="B4869" s="223" t="s">
        <v>5301</v>
      </c>
      <c r="C4869" s="220" t="s">
        <v>5269</v>
      </c>
      <c r="D4869" s="221">
        <v>1.47</v>
      </c>
    </row>
    <row r="4870" spans="1:4" ht="50.1" customHeight="1" x14ac:dyDescent="0.2">
      <c r="A4870" s="226">
        <v>97917</v>
      </c>
      <c r="B4870" s="223" t="s">
        <v>5302</v>
      </c>
      <c r="C4870" s="220" t="s">
        <v>5269</v>
      </c>
      <c r="D4870" s="221">
        <v>1.1299999999999999</v>
      </c>
    </row>
    <row r="4871" spans="1:4" ht="50.1" customHeight="1" x14ac:dyDescent="0.2">
      <c r="A4871" s="226">
        <v>97918</v>
      </c>
      <c r="B4871" s="223" t="s">
        <v>5303</v>
      </c>
      <c r="C4871" s="220" t="s">
        <v>5269</v>
      </c>
      <c r="D4871" s="221">
        <v>1.06</v>
      </c>
    </row>
    <row r="4872" spans="1:4" ht="50.1" customHeight="1" x14ac:dyDescent="0.2">
      <c r="A4872" s="226">
        <v>97919</v>
      </c>
      <c r="B4872" s="223" t="s">
        <v>5304</v>
      </c>
      <c r="C4872" s="220" t="s">
        <v>5269</v>
      </c>
      <c r="D4872" s="221">
        <v>0.75</v>
      </c>
    </row>
    <row r="4873" spans="1:4" ht="50.1" customHeight="1" x14ac:dyDescent="0.2">
      <c r="A4873" s="226">
        <v>94097</v>
      </c>
      <c r="B4873" s="223" t="s">
        <v>5305</v>
      </c>
      <c r="C4873" s="220" t="s">
        <v>433</v>
      </c>
      <c r="D4873" s="221">
        <v>4.04</v>
      </c>
    </row>
    <row r="4874" spans="1:4" ht="50.1" customHeight="1" x14ac:dyDescent="0.2">
      <c r="A4874" s="226">
        <v>94098</v>
      </c>
      <c r="B4874" s="223" t="s">
        <v>5306</v>
      </c>
      <c r="C4874" s="220" t="s">
        <v>433</v>
      </c>
      <c r="D4874" s="221">
        <v>4.62</v>
      </c>
    </row>
    <row r="4875" spans="1:4" ht="50.1" customHeight="1" x14ac:dyDescent="0.2">
      <c r="A4875" s="226">
        <v>94099</v>
      </c>
      <c r="B4875" s="223" t="s">
        <v>5307</v>
      </c>
      <c r="C4875" s="220" t="s">
        <v>433</v>
      </c>
      <c r="D4875" s="221">
        <v>2.04</v>
      </c>
    </row>
    <row r="4876" spans="1:4" ht="50.1" customHeight="1" x14ac:dyDescent="0.2">
      <c r="A4876" s="226">
        <v>94100</v>
      </c>
      <c r="B4876" s="223" t="s">
        <v>5308</v>
      </c>
      <c r="C4876" s="220" t="s">
        <v>433</v>
      </c>
      <c r="D4876" s="221">
        <v>2.6</v>
      </c>
    </row>
    <row r="4877" spans="1:4" ht="50.1" customHeight="1" x14ac:dyDescent="0.2">
      <c r="A4877" s="226">
        <v>94102</v>
      </c>
      <c r="B4877" s="223" t="s">
        <v>5309</v>
      </c>
      <c r="C4877" s="220" t="s">
        <v>1498</v>
      </c>
      <c r="D4877" s="221">
        <v>149.94</v>
      </c>
    </row>
    <row r="4878" spans="1:4" ht="50.1" customHeight="1" x14ac:dyDescent="0.2">
      <c r="A4878" s="226">
        <v>94103</v>
      </c>
      <c r="B4878" s="223" t="s">
        <v>5310</v>
      </c>
      <c r="C4878" s="220" t="s">
        <v>1498</v>
      </c>
      <c r="D4878" s="221">
        <v>218.64</v>
      </c>
    </row>
    <row r="4879" spans="1:4" ht="50.1" customHeight="1" x14ac:dyDescent="0.2">
      <c r="A4879" s="226">
        <v>94104</v>
      </c>
      <c r="B4879" s="223" t="s">
        <v>5311</v>
      </c>
      <c r="C4879" s="220" t="s">
        <v>1498</v>
      </c>
      <c r="D4879" s="221">
        <v>153.11000000000001</v>
      </c>
    </row>
    <row r="4880" spans="1:4" ht="50.1" customHeight="1" x14ac:dyDescent="0.2">
      <c r="A4880" s="226">
        <v>94105</v>
      </c>
      <c r="B4880" s="223" t="s">
        <v>5312</v>
      </c>
      <c r="C4880" s="220" t="s">
        <v>1498</v>
      </c>
      <c r="D4880" s="221">
        <v>221.84</v>
      </c>
    </row>
    <row r="4881" spans="1:4" ht="50.1" customHeight="1" x14ac:dyDescent="0.2">
      <c r="A4881" s="226">
        <v>94106</v>
      </c>
      <c r="B4881" s="223" t="s">
        <v>5313</v>
      </c>
      <c r="C4881" s="220" t="s">
        <v>1498</v>
      </c>
      <c r="D4881" s="221">
        <v>133.22999999999999</v>
      </c>
    </row>
    <row r="4882" spans="1:4" ht="50.1" customHeight="1" x14ac:dyDescent="0.2">
      <c r="A4882" s="226">
        <v>94107</v>
      </c>
      <c r="B4882" s="223" t="s">
        <v>5314</v>
      </c>
      <c r="C4882" s="220" t="s">
        <v>1498</v>
      </c>
      <c r="D4882" s="221">
        <v>201.94</v>
      </c>
    </row>
    <row r="4883" spans="1:4" ht="50.1" customHeight="1" x14ac:dyDescent="0.2">
      <c r="A4883" s="226">
        <v>94108</v>
      </c>
      <c r="B4883" s="223" t="s">
        <v>5315</v>
      </c>
      <c r="C4883" s="220" t="s">
        <v>1498</v>
      </c>
      <c r="D4883" s="221">
        <v>136.4</v>
      </c>
    </row>
    <row r="4884" spans="1:4" ht="50.1" customHeight="1" x14ac:dyDescent="0.2">
      <c r="A4884" s="226">
        <v>94110</v>
      </c>
      <c r="B4884" s="223" t="s">
        <v>5316</v>
      </c>
      <c r="C4884" s="220" t="s">
        <v>1498</v>
      </c>
      <c r="D4884" s="221">
        <v>205.11</v>
      </c>
    </row>
    <row r="4885" spans="1:4" ht="50.1" customHeight="1" x14ac:dyDescent="0.2">
      <c r="A4885" s="226">
        <v>94111</v>
      </c>
      <c r="B4885" s="223" t="s">
        <v>5317</v>
      </c>
      <c r="C4885" s="220" t="s">
        <v>1498</v>
      </c>
      <c r="D4885" s="221">
        <v>136.88</v>
      </c>
    </row>
    <row r="4886" spans="1:4" ht="50.1" customHeight="1" x14ac:dyDescent="0.2">
      <c r="A4886" s="226">
        <v>94112</v>
      </c>
      <c r="B4886" s="223" t="s">
        <v>5318</v>
      </c>
      <c r="C4886" s="220" t="s">
        <v>1498</v>
      </c>
      <c r="D4886" s="221">
        <v>202.55</v>
      </c>
    </row>
    <row r="4887" spans="1:4" ht="50.1" customHeight="1" x14ac:dyDescent="0.2">
      <c r="A4887" s="226">
        <v>94113</v>
      </c>
      <c r="B4887" s="223" t="s">
        <v>5319</v>
      </c>
      <c r="C4887" s="220" t="s">
        <v>1498</v>
      </c>
      <c r="D4887" s="221">
        <v>142.77000000000001</v>
      </c>
    </row>
    <row r="4888" spans="1:4" ht="50.1" customHeight="1" x14ac:dyDescent="0.2">
      <c r="A4888" s="226">
        <v>94114</v>
      </c>
      <c r="B4888" s="223" t="s">
        <v>5320</v>
      </c>
      <c r="C4888" s="220" t="s">
        <v>1498</v>
      </c>
      <c r="D4888" s="221">
        <v>209.19</v>
      </c>
    </row>
    <row r="4889" spans="1:4" ht="50.1" customHeight="1" x14ac:dyDescent="0.2">
      <c r="A4889" s="226">
        <v>94115</v>
      </c>
      <c r="B4889" s="223" t="s">
        <v>5321</v>
      </c>
      <c r="C4889" s="220" t="s">
        <v>1498</v>
      </c>
      <c r="D4889" s="221">
        <v>108.76</v>
      </c>
    </row>
    <row r="4890" spans="1:4" ht="50.1" customHeight="1" x14ac:dyDescent="0.2">
      <c r="A4890" s="226">
        <v>94116</v>
      </c>
      <c r="B4890" s="223" t="s">
        <v>5322</v>
      </c>
      <c r="C4890" s="220" t="s">
        <v>1498</v>
      </c>
      <c r="D4890" s="221">
        <v>170.43</v>
      </c>
    </row>
    <row r="4891" spans="1:4" ht="50.1" customHeight="1" x14ac:dyDescent="0.2">
      <c r="A4891" s="226">
        <v>94117</v>
      </c>
      <c r="B4891" s="223" t="s">
        <v>5323</v>
      </c>
      <c r="C4891" s="220" t="s">
        <v>1498</v>
      </c>
      <c r="D4891" s="221">
        <v>114.22</v>
      </c>
    </row>
    <row r="4892" spans="1:4" ht="50.1" customHeight="1" x14ac:dyDescent="0.2">
      <c r="A4892" s="226">
        <v>94118</v>
      </c>
      <c r="B4892" s="223" t="s">
        <v>5324</v>
      </c>
      <c r="C4892" s="220" t="s">
        <v>1498</v>
      </c>
      <c r="D4892" s="221">
        <v>176.85</v>
      </c>
    </row>
    <row r="4893" spans="1:4" ht="50.1" customHeight="1" x14ac:dyDescent="0.2">
      <c r="A4893" s="226">
        <v>6514</v>
      </c>
      <c r="B4893" s="223" t="s">
        <v>5325</v>
      </c>
      <c r="C4893" s="220" t="s">
        <v>1498</v>
      </c>
      <c r="D4893" s="221">
        <v>124.1</v>
      </c>
    </row>
    <row r="4894" spans="1:4" ht="50.1" customHeight="1" x14ac:dyDescent="0.2">
      <c r="A4894" s="226">
        <v>88549</v>
      </c>
      <c r="B4894" s="223" t="s">
        <v>5326</v>
      </c>
      <c r="C4894" s="220" t="s">
        <v>1498</v>
      </c>
      <c r="D4894" s="221">
        <v>102.62</v>
      </c>
    </row>
    <row r="4895" spans="1:4" ht="50.1" customHeight="1" x14ac:dyDescent="0.2">
      <c r="A4895" s="226">
        <v>41721</v>
      </c>
      <c r="B4895" s="223" t="s">
        <v>5327</v>
      </c>
      <c r="C4895" s="220" t="s">
        <v>1498</v>
      </c>
      <c r="D4895" s="221">
        <v>3.07</v>
      </c>
    </row>
    <row r="4896" spans="1:4" ht="50.1" customHeight="1" x14ac:dyDescent="0.2">
      <c r="A4896" s="226">
        <v>41722</v>
      </c>
      <c r="B4896" s="223" t="s">
        <v>5328</v>
      </c>
      <c r="C4896" s="220" t="s">
        <v>1498</v>
      </c>
      <c r="D4896" s="221">
        <v>4.47</v>
      </c>
    </row>
    <row r="4897" spans="1:4" ht="50.1" customHeight="1" x14ac:dyDescent="0.2">
      <c r="A4897" s="226" t="s">
        <v>5329</v>
      </c>
      <c r="B4897" s="223" t="s">
        <v>5330</v>
      </c>
      <c r="C4897" s="220" t="s">
        <v>1498</v>
      </c>
      <c r="D4897" s="221">
        <v>3.95</v>
      </c>
    </row>
    <row r="4898" spans="1:4" ht="50.1" customHeight="1" x14ac:dyDescent="0.2">
      <c r="A4898" s="226" t="s">
        <v>5331</v>
      </c>
      <c r="B4898" s="223" t="s">
        <v>5332</v>
      </c>
      <c r="C4898" s="220" t="s">
        <v>1498</v>
      </c>
      <c r="D4898" s="221">
        <v>5.3</v>
      </c>
    </row>
    <row r="4899" spans="1:4" ht="50.1" customHeight="1" x14ac:dyDescent="0.2">
      <c r="A4899" s="226" t="s">
        <v>5333</v>
      </c>
      <c r="B4899" s="223" t="s">
        <v>5334</v>
      </c>
      <c r="C4899" s="220" t="s">
        <v>1498</v>
      </c>
      <c r="D4899" s="221">
        <v>1.64</v>
      </c>
    </row>
    <row r="4900" spans="1:4" ht="50.1" customHeight="1" x14ac:dyDescent="0.2">
      <c r="A4900" s="226">
        <v>83344</v>
      </c>
      <c r="B4900" s="223" t="s">
        <v>5335</v>
      </c>
      <c r="C4900" s="220" t="s">
        <v>1498</v>
      </c>
      <c r="D4900" s="221">
        <v>0.86</v>
      </c>
    </row>
    <row r="4901" spans="1:4" ht="50.1" customHeight="1" x14ac:dyDescent="0.2">
      <c r="A4901" s="226">
        <v>95606</v>
      </c>
      <c r="B4901" s="223" t="s">
        <v>5336</v>
      </c>
      <c r="C4901" s="220" t="s">
        <v>1498</v>
      </c>
      <c r="D4901" s="221">
        <v>1.24</v>
      </c>
    </row>
    <row r="4902" spans="1:4" ht="50.1" customHeight="1" x14ac:dyDescent="0.2">
      <c r="A4902" s="226">
        <v>72131</v>
      </c>
      <c r="B4902" s="223" t="s">
        <v>5337</v>
      </c>
      <c r="C4902" s="220" t="s">
        <v>433</v>
      </c>
      <c r="D4902" s="221">
        <v>99.49</v>
      </c>
    </row>
    <row r="4903" spans="1:4" ht="50.1" customHeight="1" x14ac:dyDescent="0.2">
      <c r="A4903" s="226">
        <v>72132</v>
      </c>
      <c r="B4903" s="223" t="s">
        <v>5338</v>
      </c>
      <c r="C4903" s="220" t="s">
        <v>433</v>
      </c>
      <c r="D4903" s="221">
        <v>51.3</v>
      </c>
    </row>
    <row r="4904" spans="1:4" ht="50.1" customHeight="1" x14ac:dyDescent="0.2">
      <c r="A4904" s="226">
        <v>72133</v>
      </c>
      <c r="B4904" s="223" t="s">
        <v>5339</v>
      </c>
      <c r="C4904" s="220" t="s">
        <v>433</v>
      </c>
      <c r="D4904" s="221">
        <v>177.58</v>
      </c>
    </row>
    <row r="4905" spans="1:4" ht="50.1" customHeight="1" x14ac:dyDescent="0.2">
      <c r="A4905" s="226">
        <v>87471</v>
      </c>
      <c r="B4905" s="223" t="s">
        <v>5340</v>
      </c>
      <c r="C4905" s="220" t="s">
        <v>433</v>
      </c>
      <c r="D4905" s="221">
        <v>32.53</v>
      </c>
    </row>
    <row r="4906" spans="1:4" ht="50.1" customHeight="1" x14ac:dyDescent="0.2">
      <c r="A4906" s="226">
        <v>87472</v>
      </c>
      <c r="B4906" s="223" t="s">
        <v>5341</v>
      </c>
      <c r="C4906" s="220" t="s">
        <v>433</v>
      </c>
      <c r="D4906" s="221">
        <v>32.97</v>
      </c>
    </row>
    <row r="4907" spans="1:4" ht="50.1" customHeight="1" x14ac:dyDescent="0.2">
      <c r="A4907" s="226">
        <v>87473</v>
      </c>
      <c r="B4907" s="223" t="s">
        <v>5342</v>
      </c>
      <c r="C4907" s="220" t="s">
        <v>433</v>
      </c>
      <c r="D4907" s="221">
        <v>45.15</v>
      </c>
    </row>
    <row r="4908" spans="1:4" ht="50.1" customHeight="1" x14ac:dyDescent="0.2">
      <c r="A4908" s="226">
        <v>87474</v>
      </c>
      <c r="B4908" s="223" t="s">
        <v>5343</v>
      </c>
      <c r="C4908" s="220" t="s">
        <v>433</v>
      </c>
      <c r="D4908" s="221">
        <v>45.65</v>
      </c>
    </row>
    <row r="4909" spans="1:4" ht="50.1" customHeight="1" x14ac:dyDescent="0.2">
      <c r="A4909" s="226">
        <v>87475</v>
      </c>
      <c r="B4909" s="223" t="s">
        <v>5344</v>
      </c>
      <c r="C4909" s="220" t="s">
        <v>433</v>
      </c>
      <c r="D4909" s="221">
        <v>52.92</v>
      </c>
    </row>
    <row r="4910" spans="1:4" ht="50.1" customHeight="1" x14ac:dyDescent="0.2">
      <c r="A4910" s="226">
        <v>87476</v>
      </c>
      <c r="B4910" s="223" t="s">
        <v>5345</v>
      </c>
      <c r="C4910" s="220" t="s">
        <v>433</v>
      </c>
      <c r="D4910" s="221">
        <v>53.5</v>
      </c>
    </row>
    <row r="4911" spans="1:4" ht="50.1" customHeight="1" x14ac:dyDescent="0.2">
      <c r="A4911" s="226">
        <v>87477</v>
      </c>
      <c r="B4911" s="223" t="s">
        <v>5346</v>
      </c>
      <c r="C4911" s="220" t="s">
        <v>433</v>
      </c>
      <c r="D4911" s="221">
        <v>29.16</v>
      </c>
    </row>
    <row r="4912" spans="1:4" ht="50.1" customHeight="1" x14ac:dyDescent="0.2">
      <c r="A4912" s="226">
        <v>87478</v>
      </c>
      <c r="B4912" s="223" t="s">
        <v>5347</v>
      </c>
      <c r="C4912" s="220" t="s">
        <v>433</v>
      </c>
      <c r="D4912" s="221">
        <v>29.6</v>
      </c>
    </row>
    <row r="4913" spans="1:4" ht="50.1" customHeight="1" x14ac:dyDescent="0.2">
      <c r="A4913" s="226">
        <v>87479</v>
      </c>
      <c r="B4913" s="223" t="s">
        <v>5348</v>
      </c>
      <c r="C4913" s="220" t="s">
        <v>433</v>
      </c>
      <c r="D4913" s="221">
        <v>41.26</v>
      </c>
    </row>
    <row r="4914" spans="1:4" ht="50.1" customHeight="1" x14ac:dyDescent="0.2">
      <c r="A4914" s="226">
        <v>87480</v>
      </c>
      <c r="B4914" s="223" t="s">
        <v>5349</v>
      </c>
      <c r="C4914" s="220" t="s">
        <v>433</v>
      </c>
      <c r="D4914" s="221">
        <v>41.76</v>
      </c>
    </row>
    <row r="4915" spans="1:4" ht="50.1" customHeight="1" x14ac:dyDescent="0.2">
      <c r="A4915" s="226">
        <v>87481</v>
      </c>
      <c r="B4915" s="223" t="s">
        <v>5350</v>
      </c>
      <c r="C4915" s="220" t="s">
        <v>433</v>
      </c>
      <c r="D4915" s="221">
        <v>49.06</v>
      </c>
    </row>
    <row r="4916" spans="1:4" ht="50.1" customHeight="1" x14ac:dyDescent="0.2">
      <c r="A4916" s="226">
        <v>87482</v>
      </c>
      <c r="B4916" s="223" t="s">
        <v>5351</v>
      </c>
      <c r="C4916" s="220" t="s">
        <v>433</v>
      </c>
      <c r="D4916" s="221">
        <v>49.64</v>
      </c>
    </row>
    <row r="4917" spans="1:4" ht="50.1" customHeight="1" x14ac:dyDescent="0.2">
      <c r="A4917" s="226">
        <v>87483</v>
      </c>
      <c r="B4917" s="223" t="s">
        <v>5352</v>
      </c>
      <c r="C4917" s="220" t="s">
        <v>433</v>
      </c>
      <c r="D4917" s="221">
        <v>37.619999999999997</v>
      </c>
    </row>
    <row r="4918" spans="1:4" ht="50.1" customHeight="1" x14ac:dyDescent="0.2">
      <c r="A4918" s="226">
        <v>87484</v>
      </c>
      <c r="B4918" s="223" t="s">
        <v>5353</v>
      </c>
      <c r="C4918" s="220" t="s">
        <v>433</v>
      </c>
      <c r="D4918" s="221">
        <v>38.06</v>
      </c>
    </row>
    <row r="4919" spans="1:4" ht="50.1" customHeight="1" x14ac:dyDescent="0.2">
      <c r="A4919" s="226">
        <v>87485</v>
      </c>
      <c r="B4919" s="223" t="s">
        <v>5354</v>
      </c>
      <c r="C4919" s="220" t="s">
        <v>433</v>
      </c>
      <c r="D4919" s="221">
        <v>50.32</v>
      </c>
    </row>
    <row r="4920" spans="1:4" ht="50.1" customHeight="1" x14ac:dyDescent="0.2">
      <c r="A4920" s="226">
        <v>87487</v>
      </c>
      <c r="B4920" s="223" t="s">
        <v>5355</v>
      </c>
      <c r="C4920" s="220" t="s">
        <v>433</v>
      </c>
      <c r="D4920" s="221">
        <v>57.92</v>
      </c>
    </row>
    <row r="4921" spans="1:4" ht="50.1" customHeight="1" x14ac:dyDescent="0.2">
      <c r="A4921" s="226">
        <v>87488</v>
      </c>
      <c r="B4921" s="223" t="s">
        <v>5356</v>
      </c>
      <c r="C4921" s="220" t="s">
        <v>433</v>
      </c>
      <c r="D4921" s="221">
        <v>58.5</v>
      </c>
    </row>
    <row r="4922" spans="1:4" ht="50.1" customHeight="1" x14ac:dyDescent="0.2">
      <c r="A4922" s="226">
        <v>87489</v>
      </c>
      <c r="B4922" s="223" t="s">
        <v>5357</v>
      </c>
      <c r="C4922" s="220" t="s">
        <v>433</v>
      </c>
      <c r="D4922" s="221">
        <v>32.07</v>
      </c>
    </row>
    <row r="4923" spans="1:4" ht="50.1" customHeight="1" x14ac:dyDescent="0.2">
      <c r="A4923" s="226">
        <v>87490</v>
      </c>
      <c r="B4923" s="223" t="s">
        <v>5358</v>
      </c>
      <c r="C4923" s="220" t="s">
        <v>433</v>
      </c>
      <c r="D4923" s="221">
        <v>32.51</v>
      </c>
    </row>
    <row r="4924" spans="1:4" ht="50.1" customHeight="1" x14ac:dyDescent="0.2">
      <c r="A4924" s="226">
        <v>87491</v>
      </c>
      <c r="B4924" s="223" t="s">
        <v>5359</v>
      </c>
      <c r="C4924" s="220" t="s">
        <v>433</v>
      </c>
      <c r="D4924" s="221">
        <v>44.26</v>
      </c>
    </row>
    <row r="4925" spans="1:4" ht="50.1" customHeight="1" x14ac:dyDescent="0.2">
      <c r="A4925" s="226">
        <v>87492</v>
      </c>
      <c r="B4925" s="223" t="s">
        <v>5360</v>
      </c>
      <c r="C4925" s="220" t="s">
        <v>433</v>
      </c>
      <c r="D4925" s="221">
        <v>44.76</v>
      </c>
    </row>
    <row r="4926" spans="1:4" ht="50.1" customHeight="1" x14ac:dyDescent="0.2">
      <c r="A4926" s="226">
        <v>87493</v>
      </c>
      <c r="B4926" s="223" t="s">
        <v>5361</v>
      </c>
      <c r="C4926" s="220" t="s">
        <v>433</v>
      </c>
      <c r="D4926" s="221">
        <v>52.12</v>
      </c>
    </row>
    <row r="4927" spans="1:4" ht="50.1" customHeight="1" x14ac:dyDescent="0.2">
      <c r="A4927" s="226">
        <v>87494</v>
      </c>
      <c r="B4927" s="223" t="s">
        <v>5362</v>
      </c>
      <c r="C4927" s="220" t="s">
        <v>433</v>
      </c>
      <c r="D4927" s="221">
        <v>52.7</v>
      </c>
    </row>
    <row r="4928" spans="1:4" ht="50.1" customHeight="1" x14ac:dyDescent="0.2">
      <c r="A4928" s="226">
        <v>87495</v>
      </c>
      <c r="B4928" s="223" t="s">
        <v>5363</v>
      </c>
      <c r="C4928" s="220" t="s">
        <v>433</v>
      </c>
      <c r="D4928" s="221">
        <v>57.02</v>
      </c>
    </row>
    <row r="4929" spans="1:4" ht="50.1" customHeight="1" x14ac:dyDescent="0.2">
      <c r="A4929" s="226">
        <v>87496</v>
      </c>
      <c r="B4929" s="223" t="s">
        <v>5364</v>
      </c>
      <c r="C4929" s="220" t="s">
        <v>433</v>
      </c>
      <c r="D4929" s="221">
        <v>57.44</v>
      </c>
    </row>
    <row r="4930" spans="1:4" ht="50.1" customHeight="1" x14ac:dyDescent="0.2">
      <c r="A4930" s="226">
        <v>87497</v>
      </c>
      <c r="B4930" s="223" t="s">
        <v>5365</v>
      </c>
      <c r="C4930" s="220" t="s">
        <v>433</v>
      </c>
      <c r="D4930" s="221">
        <v>54.63</v>
      </c>
    </row>
    <row r="4931" spans="1:4" ht="50.1" customHeight="1" x14ac:dyDescent="0.2">
      <c r="A4931" s="226">
        <v>87498</v>
      </c>
      <c r="B4931" s="223" t="s">
        <v>5366</v>
      </c>
      <c r="C4931" s="220" t="s">
        <v>433</v>
      </c>
      <c r="D4931" s="221">
        <v>55.16</v>
      </c>
    </row>
    <row r="4932" spans="1:4" ht="50.1" customHeight="1" x14ac:dyDescent="0.2">
      <c r="A4932" s="226">
        <v>87499</v>
      </c>
      <c r="B4932" s="223" t="s">
        <v>5367</v>
      </c>
      <c r="C4932" s="220" t="s">
        <v>433</v>
      </c>
      <c r="D4932" s="221">
        <v>62.59</v>
      </c>
    </row>
    <row r="4933" spans="1:4" ht="50.1" customHeight="1" x14ac:dyDescent="0.2">
      <c r="A4933" s="226">
        <v>87500</v>
      </c>
      <c r="B4933" s="223" t="s">
        <v>5368</v>
      </c>
      <c r="C4933" s="220" t="s">
        <v>433</v>
      </c>
      <c r="D4933" s="221">
        <v>63.04</v>
      </c>
    </row>
    <row r="4934" spans="1:4" ht="50.1" customHeight="1" x14ac:dyDescent="0.2">
      <c r="A4934" s="226">
        <v>87501</v>
      </c>
      <c r="B4934" s="223" t="s">
        <v>5369</v>
      </c>
      <c r="C4934" s="220" t="s">
        <v>433</v>
      </c>
      <c r="D4934" s="221">
        <v>97.56</v>
      </c>
    </row>
    <row r="4935" spans="1:4" ht="50.1" customHeight="1" x14ac:dyDescent="0.2">
      <c r="A4935" s="226">
        <v>87502</v>
      </c>
      <c r="B4935" s="223" t="s">
        <v>5370</v>
      </c>
      <c r="C4935" s="220" t="s">
        <v>433</v>
      </c>
      <c r="D4935" s="221">
        <v>98.13</v>
      </c>
    </row>
    <row r="4936" spans="1:4" ht="50.1" customHeight="1" x14ac:dyDescent="0.2">
      <c r="A4936" s="226">
        <v>87503</v>
      </c>
      <c r="B4936" s="223" t="s">
        <v>5371</v>
      </c>
      <c r="C4936" s="220" t="s">
        <v>433</v>
      </c>
      <c r="D4936" s="221">
        <v>48.58</v>
      </c>
    </row>
    <row r="4937" spans="1:4" ht="50.1" customHeight="1" x14ac:dyDescent="0.2">
      <c r="A4937" s="226">
        <v>87504</v>
      </c>
      <c r="B4937" s="223" t="s">
        <v>5372</v>
      </c>
      <c r="C4937" s="220" t="s">
        <v>433</v>
      </c>
      <c r="D4937" s="221">
        <v>49</v>
      </c>
    </row>
    <row r="4938" spans="1:4" ht="50.1" customHeight="1" x14ac:dyDescent="0.2">
      <c r="A4938" s="226">
        <v>87505</v>
      </c>
      <c r="B4938" s="223" t="s">
        <v>5373</v>
      </c>
      <c r="C4938" s="220" t="s">
        <v>433</v>
      </c>
      <c r="D4938" s="221">
        <v>46.21</v>
      </c>
    </row>
    <row r="4939" spans="1:4" ht="50.1" customHeight="1" x14ac:dyDescent="0.2">
      <c r="A4939" s="226">
        <v>87506</v>
      </c>
      <c r="B4939" s="223" t="s">
        <v>5374</v>
      </c>
      <c r="C4939" s="220" t="s">
        <v>433</v>
      </c>
      <c r="D4939" s="221">
        <v>46.74</v>
      </c>
    </row>
    <row r="4940" spans="1:4" ht="50.1" customHeight="1" x14ac:dyDescent="0.2">
      <c r="A4940" s="226">
        <v>87507</v>
      </c>
      <c r="B4940" s="223" t="s">
        <v>5375</v>
      </c>
      <c r="C4940" s="220" t="s">
        <v>433</v>
      </c>
      <c r="D4940" s="221">
        <v>51.4</v>
      </c>
    </row>
    <row r="4941" spans="1:4" ht="50.1" customHeight="1" x14ac:dyDescent="0.2">
      <c r="A4941" s="226">
        <v>87508</v>
      </c>
      <c r="B4941" s="223" t="s">
        <v>5376</v>
      </c>
      <c r="C4941" s="220" t="s">
        <v>433</v>
      </c>
      <c r="D4941" s="221">
        <v>51.85</v>
      </c>
    </row>
    <row r="4942" spans="1:4" ht="50.1" customHeight="1" x14ac:dyDescent="0.2">
      <c r="A4942" s="226">
        <v>87509</v>
      </c>
      <c r="B4942" s="223" t="s">
        <v>5377</v>
      </c>
      <c r="C4942" s="220" t="s">
        <v>433</v>
      </c>
      <c r="D4942" s="221">
        <v>79.37</v>
      </c>
    </row>
    <row r="4943" spans="1:4" ht="50.1" customHeight="1" x14ac:dyDescent="0.2">
      <c r="A4943" s="226">
        <v>87510</v>
      </c>
      <c r="B4943" s="223" t="s">
        <v>5378</v>
      </c>
      <c r="C4943" s="220" t="s">
        <v>433</v>
      </c>
      <c r="D4943" s="221">
        <v>79.94</v>
      </c>
    </row>
    <row r="4944" spans="1:4" ht="50.1" customHeight="1" x14ac:dyDescent="0.2">
      <c r="A4944" s="226">
        <v>87511</v>
      </c>
      <c r="B4944" s="223" t="s">
        <v>5379</v>
      </c>
      <c r="C4944" s="220" t="s">
        <v>433</v>
      </c>
      <c r="D4944" s="221">
        <v>64.19</v>
      </c>
    </row>
    <row r="4945" spans="1:4" ht="50.1" customHeight="1" x14ac:dyDescent="0.2">
      <c r="A4945" s="226">
        <v>87512</v>
      </c>
      <c r="B4945" s="223" t="s">
        <v>5380</v>
      </c>
      <c r="C4945" s="220" t="s">
        <v>433</v>
      </c>
      <c r="D4945" s="221">
        <v>64.61</v>
      </c>
    </row>
    <row r="4946" spans="1:4" ht="50.1" customHeight="1" x14ac:dyDescent="0.2">
      <c r="A4946" s="226">
        <v>87513</v>
      </c>
      <c r="B4946" s="223" t="s">
        <v>5381</v>
      </c>
      <c r="C4946" s="220" t="s">
        <v>433</v>
      </c>
      <c r="D4946" s="221">
        <v>62.07</v>
      </c>
    </row>
    <row r="4947" spans="1:4" ht="50.1" customHeight="1" x14ac:dyDescent="0.2">
      <c r="A4947" s="226">
        <v>87514</v>
      </c>
      <c r="B4947" s="223" t="s">
        <v>5382</v>
      </c>
      <c r="C4947" s="220" t="s">
        <v>433</v>
      </c>
      <c r="D4947" s="221">
        <v>62.6</v>
      </c>
    </row>
    <row r="4948" spans="1:4" ht="50.1" customHeight="1" x14ac:dyDescent="0.2">
      <c r="A4948" s="226">
        <v>87515</v>
      </c>
      <c r="B4948" s="223" t="s">
        <v>5383</v>
      </c>
      <c r="C4948" s="220" t="s">
        <v>433</v>
      </c>
      <c r="D4948" s="221">
        <v>72.569999999999993</v>
      </c>
    </row>
    <row r="4949" spans="1:4" ht="50.1" customHeight="1" x14ac:dyDescent="0.2">
      <c r="A4949" s="226">
        <v>87516</v>
      </c>
      <c r="B4949" s="223" t="s">
        <v>5384</v>
      </c>
      <c r="C4949" s="220" t="s">
        <v>433</v>
      </c>
      <c r="D4949" s="221">
        <v>73.02</v>
      </c>
    </row>
    <row r="4950" spans="1:4" ht="50.1" customHeight="1" x14ac:dyDescent="0.2">
      <c r="A4950" s="226">
        <v>87517</v>
      </c>
      <c r="B4950" s="223" t="s">
        <v>5385</v>
      </c>
      <c r="C4950" s="220" t="s">
        <v>433</v>
      </c>
      <c r="D4950" s="221">
        <v>113.08</v>
      </c>
    </row>
    <row r="4951" spans="1:4" ht="50.1" customHeight="1" x14ac:dyDescent="0.2">
      <c r="A4951" s="226">
        <v>87518</v>
      </c>
      <c r="B4951" s="223" t="s">
        <v>5386</v>
      </c>
      <c r="C4951" s="220" t="s">
        <v>433</v>
      </c>
      <c r="D4951" s="221">
        <v>113.65</v>
      </c>
    </row>
    <row r="4952" spans="1:4" ht="50.1" customHeight="1" x14ac:dyDescent="0.2">
      <c r="A4952" s="226">
        <v>87519</v>
      </c>
      <c r="B4952" s="223" t="s">
        <v>5387</v>
      </c>
      <c r="C4952" s="220" t="s">
        <v>433</v>
      </c>
      <c r="D4952" s="221">
        <v>53.08</v>
      </c>
    </row>
    <row r="4953" spans="1:4" ht="50.1" customHeight="1" x14ac:dyDescent="0.2">
      <c r="A4953" s="226">
        <v>87520</v>
      </c>
      <c r="B4953" s="223" t="s">
        <v>5388</v>
      </c>
      <c r="C4953" s="220" t="s">
        <v>433</v>
      </c>
      <c r="D4953" s="221">
        <v>53.5</v>
      </c>
    </row>
    <row r="4954" spans="1:4" ht="50.1" customHeight="1" x14ac:dyDescent="0.2">
      <c r="A4954" s="226">
        <v>87521</v>
      </c>
      <c r="B4954" s="223" t="s">
        <v>5389</v>
      </c>
      <c r="C4954" s="220" t="s">
        <v>433</v>
      </c>
      <c r="D4954" s="221">
        <v>50.75</v>
      </c>
    </row>
    <row r="4955" spans="1:4" ht="50.1" customHeight="1" x14ac:dyDescent="0.2">
      <c r="A4955" s="226">
        <v>87522</v>
      </c>
      <c r="B4955" s="223" t="s">
        <v>5390</v>
      </c>
      <c r="C4955" s="220" t="s">
        <v>433</v>
      </c>
      <c r="D4955" s="221">
        <v>51.28</v>
      </c>
    </row>
    <row r="4956" spans="1:4" ht="50.1" customHeight="1" x14ac:dyDescent="0.2">
      <c r="A4956" s="226">
        <v>87523</v>
      </c>
      <c r="B4956" s="223" t="s">
        <v>5391</v>
      </c>
      <c r="C4956" s="220" t="s">
        <v>433</v>
      </c>
      <c r="D4956" s="221">
        <v>57.48</v>
      </c>
    </row>
    <row r="4957" spans="1:4" ht="50.1" customHeight="1" x14ac:dyDescent="0.2">
      <c r="A4957" s="226">
        <v>87524</v>
      </c>
      <c r="B4957" s="223" t="s">
        <v>5392</v>
      </c>
      <c r="C4957" s="220" t="s">
        <v>433</v>
      </c>
      <c r="D4957" s="221">
        <v>57.93</v>
      </c>
    </row>
    <row r="4958" spans="1:4" ht="50.1" customHeight="1" x14ac:dyDescent="0.2">
      <c r="A4958" s="226">
        <v>87525</v>
      </c>
      <c r="B4958" s="223" t="s">
        <v>5393</v>
      </c>
      <c r="C4958" s="220" t="s">
        <v>433</v>
      </c>
      <c r="D4958" s="221">
        <v>88.78</v>
      </c>
    </row>
    <row r="4959" spans="1:4" ht="50.1" customHeight="1" x14ac:dyDescent="0.2">
      <c r="A4959" s="226">
        <v>87526</v>
      </c>
      <c r="B4959" s="223" t="s">
        <v>5394</v>
      </c>
      <c r="C4959" s="220" t="s">
        <v>433</v>
      </c>
      <c r="D4959" s="221">
        <v>89.35</v>
      </c>
    </row>
    <row r="4960" spans="1:4" ht="50.1" customHeight="1" x14ac:dyDescent="0.2">
      <c r="A4960" s="226">
        <v>89043</v>
      </c>
      <c r="B4960" s="223" t="s">
        <v>5395</v>
      </c>
      <c r="C4960" s="220" t="s">
        <v>433</v>
      </c>
      <c r="D4960" s="221">
        <v>54.16</v>
      </c>
    </row>
    <row r="4961" spans="1:4" ht="50.1" customHeight="1" x14ac:dyDescent="0.2">
      <c r="A4961" s="226">
        <v>89168</v>
      </c>
      <c r="B4961" s="223" t="s">
        <v>5396</v>
      </c>
      <c r="C4961" s="220" t="s">
        <v>433</v>
      </c>
      <c r="D4961" s="221">
        <v>55.81</v>
      </c>
    </row>
    <row r="4962" spans="1:4" ht="50.1" customHeight="1" x14ac:dyDescent="0.2">
      <c r="A4962" s="226">
        <v>89977</v>
      </c>
      <c r="B4962" s="223" t="s">
        <v>5397</v>
      </c>
      <c r="C4962" s="220" t="s">
        <v>433</v>
      </c>
      <c r="D4962" s="221">
        <v>94.91</v>
      </c>
    </row>
    <row r="4963" spans="1:4" ht="50.1" customHeight="1" x14ac:dyDescent="0.2">
      <c r="A4963" s="226">
        <v>90112</v>
      </c>
      <c r="B4963" s="223" t="s">
        <v>5398</v>
      </c>
      <c r="C4963" s="220" t="s">
        <v>433</v>
      </c>
      <c r="D4963" s="221">
        <v>50.82</v>
      </c>
    </row>
    <row r="4964" spans="1:4" ht="50.1" customHeight="1" x14ac:dyDescent="0.2">
      <c r="A4964" s="226">
        <v>95474</v>
      </c>
      <c r="B4964" s="223" t="s">
        <v>5399</v>
      </c>
      <c r="C4964" s="220" t="s">
        <v>1498</v>
      </c>
      <c r="D4964" s="221">
        <v>515.98</v>
      </c>
    </row>
    <row r="4965" spans="1:4" ht="50.1" customHeight="1" x14ac:dyDescent="0.2">
      <c r="A4965" s="226">
        <v>89282</v>
      </c>
      <c r="B4965" s="223" t="s">
        <v>5400</v>
      </c>
      <c r="C4965" s="220" t="s">
        <v>433</v>
      </c>
      <c r="D4965" s="221">
        <v>41.04</v>
      </c>
    </row>
    <row r="4966" spans="1:4" ht="50.1" customHeight="1" x14ac:dyDescent="0.2">
      <c r="A4966" s="226">
        <v>89283</v>
      </c>
      <c r="B4966" s="223" t="s">
        <v>5401</v>
      </c>
      <c r="C4966" s="220" t="s">
        <v>433</v>
      </c>
      <c r="D4966" s="221">
        <v>42.6</v>
      </c>
    </row>
    <row r="4967" spans="1:4" ht="50.1" customHeight="1" x14ac:dyDescent="0.2">
      <c r="A4967" s="226">
        <v>89284</v>
      </c>
      <c r="B4967" s="223" t="s">
        <v>5402</v>
      </c>
      <c r="C4967" s="220" t="s">
        <v>433</v>
      </c>
      <c r="D4967" s="221">
        <v>37.08</v>
      </c>
    </row>
    <row r="4968" spans="1:4" ht="50.1" customHeight="1" x14ac:dyDescent="0.2">
      <c r="A4968" s="226">
        <v>89285</v>
      </c>
      <c r="B4968" s="223" t="s">
        <v>5403</v>
      </c>
      <c r="C4968" s="220" t="s">
        <v>433</v>
      </c>
      <c r="D4968" s="221">
        <v>38.64</v>
      </c>
    </row>
    <row r="4969" spans="1:4" ht="50.1" customHeight="1" x14ac:dyDescent="0.2">
      <c r="A4969" s="226">
        <v>89286</v>
      </c>
      <c r="B4969" s="223" t="s">
        <v>5404</v>
      </c>
      <c r="C4969" s="220" t="s">
        <v>433</v>
      </c>
      <c r="D4969" s="221">
        <v>44.61</v>
      </c>
    </row>
    <row r="4970" spans="1:4" ht="50.1" customHeight="1" x14ac:dyDescent="0.2">
      <c r="A4970" s="226">
        <v>89287</v>
      </c>
      <c r="B4970" s="223" t="s">
        <v>5405</v>
      </c>
      <c r="C4970" s="220" t="s">
        <v>433</v>
      </c>
      <c r="D4970" s="221">
        <v>46.17</v>
      </c>
    </row>
    <row r="4971" spans="1:4" ht="50.1" customHeight="1" x14ac:dyDescent="0.2">
      <c r="A4971" s="226">
        <v>89288</v>
      </c>
      <c r="B4971" s="223" t="s">
        <v>5406</v>
      </c>
      <c r="C4971" s="220" t="s">
        <v>433</v>
      </c>
      <c r="D4971" s="221">
        <v>39.21</v>
      </c>
    </row>
    <row r="4972" spans="1:4" ht="50.1" customHeight="1" x14ac:dyDescent="0.2">
      <c r="A4972" s="226">
        <v>89289</v>
      </c>
      <c r="B4972" s="223" t="s">
        <v>5407</v>
      </c>
      <c r="C4972" s="220" t="s">
        <v>433</v>
      </c>
      <c r="D4972" s="221">
        <v>40.770000000000003</v>
      </c>
    </row>
    <row r="4973" spans="1:4" ht="50.1" customHeight="1" x14ac:dyDescent="0.2">
      <c r="A4973" s="226">
        <v>89290</v>
      </c>
      <c r="B4973" s="223" t="s">
        <v>5408</v>
      </c>
      <c r="C4973" s="220" t="s">
        <v>433</v>
      </c>
      <c r="D4973" s="221">
        <v>48.36</v>
      </c>
    </row>
    <row r="4974" spans="1:4" ht="50.1" customHeight="1" x14ac:dyDescent="0.2">
      <c r="A4974" s="226">
        <v>89291</v>
      </c>
      <c r="B4974" s="223" t="s">
        <v>5409</v>
      </c>
      <c r="C4974" s="220" t="s">
        <v>433</v>
      </c>
      <c r="D4974" s="221">
        <v>50.09</v>
      </c>
    </row>
    <row r="4975" spans="1:4" ht="50.1" customHeight="1" x14ac:dyDescent="0.2">
      <c r="A4975" s="226">
        <v>89292</v>
      </c>
      <c r="B4975" s="223" t="s">
        <v>5410</v>
      </c>
      <c r="C4975" s="220" t="s">
        <v>433</v>
      </c>
      <c r="D4975" s="221">
        <v>44.45</v>
      </c>
    </row>
    <row r="4976" spans="1:4" ht="50.1" customHeight="1" x14ac:dyDescent="0.2">
      <c r="A4976" s="226">
        <v>89293</v>
      </c>
      <c r="B4976" s="223" t="s">
        <v>5411</v>
      </c>
      <c r="C4976" s="220" t="s">
        <v>433</v>
      </c>
      <c r="D4976" s="221">
        <v>46.18</v>
      </c>
    </row>
    <row r="4977" spans="1:4" ht="50.1" customHeight="1" x14ac:dyDescent="0.2">
      <c r="A4977" s="226">
        <v>89294</v>
      </c>
      <c r="B4977" s="223" t="s">
        <v>5412</v>
      </c>
      <c r="C4977" s="220" t="s">
        <v>433</v>
      </c>
      <c r="D4977" s="221">
        <v>53.21</v>
      </c>
    </row>
    <row r="4978" spans="1:4" ht="50.1" customHeight="1" x14ac:dyDescent="0.2">
      <c r="A4978" s="226">
        <v>89295</v>
      </c>
      <c r="B4978" s="223" t="s">
        <v>5413</v>
      </c>
      <c r="C4978" s="220" t="s">
        <v>433</v>
      </c>
      <c r="D4978" s="221">
        <v>54.94</v>
      </c>
    </row>
    <row r="4979" spans="1:4" ht="50.1" customHeight="1" x14ac:dyDescent="0.2">
      <c r="A4979" s="226">
        <v>89296</v>
      </c>
      <c r="B4979" s="223" t="s">
        <v>5414</v>
      </c>
      <c r="C4979" s="220" t="s">
        <v>433</v>
      </c>
      <c r="D4979" s="221">
        <v>47.25</v>
      </c>
    </row>
    <row r="4980" spans="1:4" ht="50.1" customHeight="1" x14ac:dyDescent="0.2">
      <c r="A4980" s="226">
        <v>89297</v>
      </c>
      <c r="B4980" s="223" t="s">
        <v>5415</v>
      </c>
      <c r="C4980" s="220" t="s">
        <v>433</v>
      </c>
      <c r="D4980" s="221">
        <v>48.98</v>
      </c>
    </row>
    <row r="4981" spans="1:4" ht="50.1" customHeight="1" x14ac:dyDescent="0.2">
      <c r="A4981" s="226">
        <v>89298</v>
      </c>
      <c r="B4981" s="223" t="s">
        <v>5416</v>
      </c>
      <c r="C4981" s="220" t="s">
        <v>433</v>
      </c>
      <c r="D4981" s="221">
        <v>49.35</v>
      </c>
    </row>
    <row r="4982" spans="1:4" ht="50.1" customHeight="1" x14ac:dyDescent="0.2">
      <c r="A4982" s="226">
        <v>89299</v>
      </c>
      <c r="B4982" s="223" t="s">
        <v>5417</v>
      </c>
      <c r="C4982" s="220" t="s">
        <v>433</v>
      </c>
      <c r="D4982" s="221">
        <v>51.55</v>
      </c>
    </row>
    <row r="4983" spans="1:4" ht="50.1" customHeight="1" x14ac:dyDescent="0.2">
      <c r="A4983" s="226">
        <v>89300</v>
      </c>
      <c r="B4983" s="223" t="s">
        <v>5418</v>
      </c>
      <c r="C4983" s="220" t="s">
        <v>433</v>
      </c>
      <c r="D4983" s="221">
        <v>45.4</v>
      </c>
    </row>
    <row r="4984" spans="1:4" ht="50.1" customHeight="1" x14ac:dyDescent="0.2">
      <c r="A4984" s="226">
        <v>89301</v>
      </c>
      <c r="B4984" s="223" t="s">
        <v>5419</v>
      </c>
      <c r="C4984" s="220" t="s">
        <v>433</v>
      </c>
      <c r="D4984" s="221">
        <v>47.6</v>
      </c>
    </row>
    <row r="4985" spans="1:4" ht="50.1" customHeight="1" x14ac:dyDescent="0.2">
      <c r="A4985" s="226">
        <v>89302</v>
      </c>
      <c r="B4985" s="223" t="s">
        <v>5420</v>
      </c>
      <c r="C4985" s="220" t="s">
        <v>433</v>
      </c>
      <c r="D4985" s="221">
        <v>55.47</v>
      </c>
    </row>
    <row r="4986" spans="1:4" ht="50.1" customHeight="1" x14ac:dyDescent="0.2">
      <c r="A4986" s="226">
        <v>89303</v>
      </c>
      <c r="B4986" s="223" t="s">
        <v>5421</v>
      </c>
      <c r="C4986" s="220" t="s">
        <v>433</v>
      </c>
      <c r="D4986" s="221">
        <v>57.67</v>
      </c>
    </row>
    <row r="4987" spans="1:4" ht="50.1" customHeight="1" x14ac:dyDescent="0.2">
      <c r="A4987" s="226">
        <v>89304</v>
      </c>
      <c r="B4987" s="223" t="s">
        <v>5422</v>
      </c>
      <c r="C4987" s="220" t="s">
        <v>433</v>
      </c>
      <c r="D4987" s="221">
        <v>49.11</v>
      </c>
    </row>
    <row r="4988" spans="1:4" ht="50.1" customHeight="1" x14ac:dyDescent="0.2">
      <c r="A4988" s="226">
        <v>89305</v>
      </c>
      <c r="B4988" s="223" t="s">
        <v>5423</v>
      </c>
      <c r="C4988" s="220" t="s">
        <v>433</v>
      </c>
      <c r="D4988" s="221">
        <v>51.31</v>
      </c>
    </row>
    <row r="4989" spans="1:4" ht="50.1" customHeight="1" x14ac:dyDescent="0.2">
      <c r="A4989" s="226">
        <v>89306</v>
      </c>
      <c r="B4989" s="223" t="s">
        <v>5424</v>
      </c>
      <c r="C4989" s="220" t="s">
        <v>433</v>
      </c>
      <c r="D4989" s="221">
        <v>56.82</v>
      </c>
    </row>
    <row r="4990" spans="1:4" ht="50.1" customHeight="1" x14ac:dyDescent="0.2">
      <c r="A4990" s="226">
        <v>89307</v>
      </c>
      <c r="B4990" s="223" t="s">
        <v>5425</v>
      </c>
      <c r="C4990" s="220" t="s">
        <v>433</v>
      </c>
      <c r="D4990" s="221">
        <v>59.26</v>
      </c>
    </row>
    <row r="4991" spans="1:4" ht="50.1" customHeight="1" x14ac:dyDescent="0.2">
      <c r="A4991" s="226">
        <v>89308</v>
      </c>
      <c r="B4991" s="223" t="s">
        <v>5426</v>
      </c>
      <c r="C4991" s="220" t="s">
        <v>433</v>
      </c>
      <c r="D4991" s="221">
        <v>52.91</v>
      </c>
    </row>
    <row r="4992" spans="1:4" ht="50.1" customHeight="1" x14ac:dyDescent="0.2">
      <c r="A4992" s="226">
        <v>89309</v>
      </c>
      <c r="B4992" s="223" t="s">
        <v>5427</v>
      </c>
      <c r="C4992" s="220" t="s">
        <v>433</v>
      </c>
      <c r="D4992" s="221">
        <v>55.35</v>
      </c>
    </row>
    <row r="4993" spans="1:4" ht="50.1" customHeight="1" x14ac:dyDescent="0.2">
      <c r="A4993" s="226">
        <v>89310</v>
      </c>
      <c r="B4993" s="223" t="s">
        <v>5428</v>
      </c>
      <c r="C4993" s="220" t="s">
        <v>433</v>
      </c>
      <c r="D4993" s="221">
        <v>64.2</v>
      </c>
    </row>
    <row r="4994" spans="1:4" ht="50.1" customHeight="1" x14ac:dyDescent="0.2">
      <c r="A4994" s="226">
        <v>89311</v>
      </c>
      <c r="B4994" s="223" t="s">
        <v>5429</v>
      </c>
      <c r="C4994" s="220" t="s">
        <v>433</v>
      </c>
      <c r="D4994" s="221">
        <v>66.64</v>
      </c>
    </row>
    <row r="4995" spans="1:4" ht="50.1" customHeight="1" x14ac:dyDescent="0.2">
      <c r="A4995" s="226">
        <v>89312</v>
      </c>
      <c r="B4995" s="223" t="s">
        <v>5430</v>
      </c>
      <c r="C4995" s="220" t="s">
        <v>433</v>
      </c>
      <c r="D4995" s="221">
        <v>57.3</v>
      </c>
    </row>
    <row r="4996" spans="1:4" ht="50.1" customHeight="1" x14ac:dyDescent="0.2">
      <c r="A4996" s="226">
        <v>89313</v>
      </c>
      <c r="B4996" s="223" t="s">
        <v>5431</v>
      </c>
      <c r="C4996" s="220" t="s">
        <v>433</v>
      </c>
      <c r="D4996" s="221">
        <v>59.74</v>
      </c>
    </row>
    <row r="4997" spans="1:4" ht="50.1" customHeight="1" x14ac:dyDescent="0.2">
      <c r="A4997" s="226">
        <v>95465</v>
      </c>
      <c r="B4997" s="223" t="s">
        <v>5432</v>
      </c>
      <c r="C4997" s="220" t="s">
        <v>433</v>
      </c>
      <c r="D4997" s="221">
        <v>103.89</v>
      </c>
    </row>
    <row r="4998" spans="1:4" ht="50.1" customHeight="1" x14ac:dyDescent="0.2">
      <c r="A4998" s="226">
        <v>87447</v>
      </c>
      <c r="B4998" s="223" t="s">
        <v>5433</v>
      </c>
      <c r="C4998" s="220" t="s">
        <v>433</v>
      </c>
      <c r="D4998" s="221">
        <v>44.89</v>
      </c>
    </row>
    <row r="4999" spans="1:4" ht="50.1" customHeight="1" x14ac:dyDescent="0.2">
      <c r="A4999" s="226">
        <v>87448</v>
      </c>
      <c r="B4999" s="223" t="s">
        <v>5434</v>
      </c>
      <c r="C4999" s="220" t="s">
        <v>433</v>
      </c>
      <c r="D4999" s="221">
        <v>44.96</v>
      </c>
    </row>
    <row r="5000" spans="1:4" ht="50.1" customHeight="1" x14ac:dyDescent="0.2">
      <c r="A5000" s="226">
        <v>87449</v>
      </c>
      <c r="B5000" s="223" t="s">
        <v>5435</v>
      </c>
      <c r="C5000" s="220" t="s">
        <v>433</v>
      </c>
      <c r="D5000" s="221">
        <v>57.05</v>
      </c>
    </row>
    <row r="5001" spans="1:4" ht="50.1" customHeight="1" x14ac:dyDescent="0.2">
      <c r="A5001" s="226">
        <v>87450</v>
      </c>
      <c r="B5001" s="223" t="s">
        <v>5436</v>
      </c>
      <c r="C5001" s="220" t="s">
        <v>433</v>
      </c>
      <c r="D5001" s="221">
        <v>57.49</v>
      </c>
    </row>
    <row r="5002" spans="1:4" ht="50.1" customHeight="1" x14ac:dyDescent="0.2">
      <c r="A5002" s="226">
        <v>87451</v>
      </c>
      <c r="B5002" s="223" t="s">
        <v>5437</v>
      </c>
      <c r="C5002" s="220" t="s">
        <v>433</v>
      </c>
      <c r="D5002" s="221">
        <v>68.989999999999995</v>
      </c>
    </row>
    <row r="5003" spans="1:4" ht="50.1" customHeight="1" x14ac:dyDescent="0.2">
      <c r="A5003" s="226">
        <v>87452</v>
      </c>
      <c r="B5003" s="223" t="s">
        <v>5438</v>
      </c>
      <c r="C5003" s="220" t="s">
        <v>433</v>
      </c>
      <c r="D5003" s="221">
        <v>69.38</v>
      </c>
    </row>
    <row r="5004" spans="1:4" ht="50.1" customHeight="1" x14ac:dyDescent="0.2">
      <c r="A5004" s="226">
        <v>87453</v>
      </c>
      <c r="B5004" s="223" t="s">
        <v>5439</v>
      </c>
      <c r="C5004" s="220" t="s">
        <v>433</v>
      </c>
      <c r="D5004" s="221">
        <v>41.76</v>
      </c>
    </row>
    <row r="5005" spans="1:4" ht="50.1" customHeight="1" x14ac:dyDescent="0.2">
      <c r="A5005" s="226">
        <v>87454</v>
      </c>
      <c r="B5005" s="223" t="s">
        <v>5440</v>
      </c>
      <c r="C5005" s="220" t="s">
        <v>433</v>
      </c>
      <c r="D5005" s="221">
        <v>42.13</v>
      </c>
    </row>
    <row r="5006" spans="1:4" ht="50.1" customHeight="1" x14ac:dyDescent="0.2">
      <c r="A5006" s="226">
        <v>87455</v>
      </c>
      <c r="B5006" s="223" t="s">
        <v>5441</v>
      </c>
      <c r="C5006" s="220" t="s">
        <v>433</v>
      </c>
      <c r="D5006" s="221">
        <v>53.1</v>
      </c>
    </row>
    <row r="5007" spans="1:4" ht="50.1" customHeight="1" x14ac:dyDescent="0.2">
      <c r="A5007" s="226">
        <v>87456</v>
      </c>
      <c r="B5007" s="223" t="s">
        <v>5442</v>
      </c>
      <c r="C5007" s="220" t="s">
        <v>433</v>
      </c>
      <c r="D5007" s="221">
        <v>53.84</v>
      </c>
    </row>
    <row r="5008" spans="1:4" ht="50.1" customHeight="1" x14ac:dyDescent="0.2">
      <c r="A5008" s="226">
        <v>87457</v>
      </c>
      <c r="B5008" s="223" t="s">
        <v>5443</v>
      </c>
      <c r="C5008" s="220" t="s">
        <v>433</v>
      </c>
      <c r="D5008" s="221">
        <v>64.81</v>
      </c>
    </row>
    <row r="5009" spans="1:4" ht="50.1" customHeight="1" x14ac:dyDescent="0.2">
      <c r="A5009" s="226">
        <v>87458</v>
      </c>
      <c r="B5009" s="223" t="s">
        <v>5444</v>
      </c>
      <c r="C5009" s="220" t="s">
        <v>433</v>
      </c>
      <c r="D5009" s="221">
        <v>65.36</v>
      </c>
    </row>
    <row r="5010" spans="1:4" ht="50.1" customHeight="1" x14ac:dyDescent="0.2">
      <c r="A5010" s="226">
        <v>87459</v>
      </c>
      <c r="B5010" s="223" t="s">
        <v>5445</v>
      </c>
      <c r="C5010" s="220" t="s">
        <v>433</v>
      </c>
      <c r="D5010" s="221">
        <v>49.9</v>
      </c>
    </row>
    <row r="5011" spans="1:4" ht="50.1" customHeight="1" x14ac:dyDescent="0.2">
      <c r="A5011" s="226">
        <v>87460</v>
      </c>
      <c r="B5011" s="223" t="s">
        <v>5446</v>
      </c>
      <c r="C5011" s="220" t="s">
        <v>433</v>
      </c>
      <c r="D5011" s="221">
        <v>50.27</v>
      </c>
    </row>
    <row r="5012" spans="1:4" ht="50.1" customHeight="1" x14ac:dyDescent="0.2">
      <c r="A5012" s="226">
        <v>87461</v>
      </c>
      <c r="B5012" s="223" t="s">
        <v>5447</v>
      </c>
      <c r="C5012" s="220" t="s">
        <v>433</v>
      </c>
      <c r="D5012" s="221">
        <v>62.09</v>
      </c>
    </row>
    <row r="5013" spans="1:4" ht="50.1" customHeight="1" x14ac:dyDescent="0.2">
      <c r="A5013" s="226">
        <v>87462</v>
      </c>
      <c r="B5013" s="223" t="s">
        <v>5448</v>
      </c>
      <c r="C5013" s="220" t="s">
        <v>433</v>
      </c>
      <c r="D5013" s="221">
        <v>62.53</v>
      </c>
    </row>
    <row r="5014" spans="1:4" ht="50.1" customHeight="1" x14ac:dyDescent="0.2">
      <c r="A5014" s="226">
        <v>87463</v>
      </c>
      <c r="B5014" s="223" t="s">
        <v>5449</v>
      </c>
      <c r="C5014" s="220" t="s">
        <v>433</v>
      </c>
      <c r="D5014" s="221">
        <v>73.930000000000007</v>
      </c>
    </row>
    <row r="5015" spans="1:4" ht="50.1" customHeight="1" x14ac:dyDescent="0.2">
      <c r="A5015" s="226">
        <v>87464</v>
      </c>
      <c r="B5015" s="223" t="s">
        <v>5450</v>
      </c>
      <c r="C5015" s="220" t="s">
        <v>433</v>
      </c>
      <c r="D5015" s="221">
        <v>74.48</v>
      </c>
    </row>
    <row r="5016" spans="1:4" ht="50.1" customHeight="1" x14ac:dyDescent="0.2">
      <c r="A5016" s="226">
        <v>87465</v>
      </c>
      <c r="B5016" s="223" t="s">
        <v>5451</v>
      </c>
      <c r="C5016" s="220" t="s">
        <v>433</v>
      </c>
      <c r="D5016" s="221">
        <v>44.59</v>
      </c>
    </row>
    <row r="5017" spans="1:4" ht="50.1" customHeight="1" x14ac:dyDescent="0.2">
      <c r="A5017" s="226">
        <v>87466</v>
      </c>
      <c r="B5017" s="223" t="s">
        <v>5452</v>
      </c>
      <c r="C5017" s="220" t="s">
        <v>433</v>
      </c>
      <c r="D5017" s="221">
        <v>44.96</v>
      </c>
    </row>
    <row r="5018" spans="1:4" ht="50.1" customHeight="1" x14ac:dyDescent="0.2">
      <c r="A5018" s="226">
        <v>87467</v>
      </c>
      <c r="B5018" s="223" t="s">
        <v>5453</v>
      </c>
      <c r="C5018" s="220" t="s">
        <v>433</v>
      </c>
      <c r="D5018" s="221">
        <v>56.27</v>
      </c>
    </row>
    <row r="5019" spans="1:4" ht="50.1" customHeight="1" x14ac:dyDescent="0.2">
      <c r="A5019" s="226">
        <v>87468</v>
      </c>
      <c r="B5019" s="223" t="s">
        <v>5454</v>
      </c>
      <c r="C5019" s="220" t="s">
        <v>433</v>
      </c>
      <c r="D5019" s="221">
        <v>56.71</v>
      </c>
    </row>
    <row r="5020" spans="1:4" ht="50.1" customHeight="1" x14ac:dyDescent="0.2">
      <c r="A5020" s="226">
        <v>87469</v>
      </c>
      <c r="B5020" s="223" t="s">
        <v>5455</v>
      </c>
      <c r="C5020" s="220" t="s">
        <v>433</v>
      </c>
      <c r="D5020" s="221">
        <v>68.13</v>
      </c>
    </row>
    <row r="5021" spans="1:4" ht="50.1" customHeight="1" x14ac:dyDescent="0.2">
      <c r="A5021" s="226">
        <v>87470</v>
      </c>
      <c r="B5021" s="223" t="s">
        <v>5456</v>
      </c>
      <c r="C5021" s="220" t="s">
        <v>433</v>
      </c>
      <c r="D5021" s="221">
        <v>68.680000000000007</v>
      </c>
    </row>
    <row r="5022" spans="1:4" ht="50.1" customHeight="1" x14ac:dyDescent="0.2">
      <c r="A5022" s="226">
        <v>89044</v>
      </c>
      <c r="B5022" s="223" t="s">
        <v>5457</v>
      </c>
      <c r="C5022" s="220" t="s">
        <v>433</v>
      </c>
      <c r="D5022" s="221">
        <v>44.7</v>
      </c>
    </row>
    <row r="5023" spans="1:4" ht="50.1" customHeight="1" x14ac:dyDescent="0.2">
      <c r="A5023" s="226">
        <v>89169</v>
      </c>
      <c r="B5023" s="223" t="s">
        <v>5458</v>
      </c>
      <c r="C5023" s="220" t="s">
        <v>433</v>
      </c>
      <c r="D5023" s="221">
        <v>45.37</v>
      </c>
    </row>
    <row r="5024" spans="1:4" ht="50.1" customHeight="1" x14ac:dyDescent="0.2">
      <c r="A5024" s="226">
        <v>89978</v>
      </c>
      <c r="B5024" s="223" t="s">
        <v>5459</v>
      </c>
      <c r="C5024" s="220" t="s">
        <v>433</v>
      </c>
      <c r="D5024" s="221">
        <v>57.22</v>
      </c>
    </row>
    <row r="5025" spans="1:4" ht="50.1" customHeight="1" x14ac:dyDescent="0.2">
      <c r="A5025" s="226" t="s">
        <v>5460</v>
      </c>
      <c r="B5025" s="223" t="s">
        <v>5461</v>
      </c>
      <c r="C5025" s="220" t="s">
        <v>433</v>
      </c>
      <c r="D5025" s="221">
        <v>105.01</v>
      </c>
    </row>
    <row r="5026" spans="1:4" ht="50.1" customHeight="1" x14ac:dyDescent="0.2">
      <c r="A5026" s="226" t="s">
        <v>5462</v>
      </c>
      <c r="B5026" s="223" t="s">
        <v>5463</v>
      </c>
      <c r="C5026" s="220" t="s">
        <v>433</v>
      </c>
      <c r="D5026" s="221">
        <v>105.16</v>
      </c>
    </row>
    <row r="5027" spans="1:4" ht="50.1" customHeight="1" x14ac:dyDescent="0.2">
      <c r="A5027" s="226" t="s">
        <v>5464</v>
      </c>
      <c r="B5027" s="223" t="s">
        <v>5465</v>
      </c>
      <c r="C5027" s="220" t="s">
        <v>433</v>
      </c>
      <c r="D5027" s="221">
        <v>185.44</v>
      </c>
    </row>
    <row r="5028" spans="1:4" ht="50.1" customHeight="1" x14ac:dyDescent="0.2">
      <c r="A5028" s="226">
        <v>89453</v>
      </c>
      <c r="B5028" s="223" t="s">
        <v>5466</v>
      </c>
      <c r="C5028" s="220" t="s">
        <v>433</v>
      </c>
      <c r="D5028" s="221">
        <v>51.83</v>
      </c>
    </row>
    <row r="5029" spans="1:4" ht="50.1" customHeight="1" x14ac:dyDescent="0.2">
      <c r="A5029" s="226">
        <v>89454</v>
      </c>
      <c r="B5029" s="223" t="s">
        <v>5467</v>
      </c>
      <c r="C5029" s="220" t="s">
        <v>433</v>
      </c>
      <c r="D5029" s="221">
        <v>49.42</v>
      </c>
    </row>
    <row r="5030" spans="1:4" ht="50.1" customHeight="1" x14ac:dyDescent="0.2">
      <c r="A5030" s="226">
        <v>89455</v>
      </c>
      <c r="B5030" s="223" t="s">
        <v>5468</v>
      </c>
      <c r="C5030" s="220" t="s">
        <v>433</v>
      </c>
      <c r="D5030" s="221">
        <v>64.2</v>
      </c>
    </row>
    <row r="5031" spans="1:4" ht="50.1" customHeight="1" x14ac:dyDescent="0.2">
      <c r="A5031" s="226">
        <v>89456</v>
      </c>
      <c r="B5031" s="223" t="s">
        <v>5469</v>
      </c>
      <c r="C5031" s="220" t="s">
        <v>433</v>
      </c>
      <c r="D5031" s="221">
        <v>61.29</v>
      </c>
    </row>
    <row r="5032" spans="1:4" ht="50.1" customHeight="1" x14ac:dyDescent="0.2">
      <c r="A5032" s="226">
        <v>89457</v>
      </c>
      <c r="B5032" s="223" t="s">
        <v>5470</v>
      </c>
      <c r="C5032" s="220" t="s">
        <v>433</v>
      </c>
      <c r="D5032" s="221">
        <v>55.11</v>
      </c>
    </row>
    <row r="5033" spans="1:4" ht="50.1" customHeight="1" x14ac:dyDescent="0.2">
      <c r="A5033" s="226">
        <v>89458</v>
      </c>
      <c r="B5033" s="223" t="s">
        <v>5471</v>
      </c>
      <c r="C5033" s="220" t="s">
        <v>433</v>
      </c>
      <c r="D5033" s="221">
        <v>51.29</v>
      </c>
    </row>
    <row r="5034" spans="1:4" ht="50.1" customHeight="1" x14ac:dyDescent="0.2">
      <c r="A5034" s="226">
        <v>89459</v>
      </c>
      <c r="B5034" s="223" t="s">
        <v>5472</v>
      </c>
      <c r="C5034" s="220" t="s">
        <v>433</v>
      </c>
      <c r="D5034" s="221">
        <v>68.81</v>
      </c>
    </row>
    <row r="5035" spans="1:4" ht="50.1" customHeight="1" x14ac:dyDescent="0.2">
      <c r="A5035" s="226">
        <v>89460</v>
      </c>
      <c r="B5035" s="223" t="s">
        <v>5473</v>
      </c>
      <c r="C5035" s="220" t="s">
        <v>433</v>
      </c>
      <c r="D5035" s="221">
        <v>64.08</v>
      </c>
    </row>
    <row r="5036" spans="1:4" ht="50.1" customHeight="1" x14ac:dyDescent="0.2">
      <c r="A5036" s="226">
        <v>89462</v>
      </c>
      <c r="B5036" s="223" t="s">
        <v>5474</v>
      </c>
      <c r="C5036" s="220" t="s">
        <v>433</v>
      </c>
      <c r="D5036" s="221">
        <v>59.73</v>
      </c>
    </row>
    <row r="5037" spans="1:4" ht="50.1" customHeight="1" x14ac:dyDescent="0.2">
      <c r="A5037" s="226">
        <v>89463</v>
      </c>
      <c r="B5037" s="223" t="s">
        <v>5475</v>
      </c>
      <c r="C5037" s="220" t="s">
        <v>433</v>
      </c>
      <c r="D5037" s="221">
        <v>57.55</v>
      </c>
    </row>
    <row r="5038" spans="1:4" ht="50.1" customHeight="1" x14ac:dyDescent="0.2">
      <c r="A5038" s="226">
        <v>89464</v>
      </c>
      <c r="B5038" s="223" t="s">
        <v>5476</v>
      </c>
      <c r="C5038" s="220" t="s">
        <v>433</v>
      </c>
      <c r="D5038" s="221">
        <v>79.88</v>
      </c>
    </row>
    <row r="5039" spans="1:4" ht="50.1" customHeight="1" x14ac:dyDescent="0.2">
      <c r="A5039" s="226">
        <v>89465</v>
      </c>
      <c r="B5039" s="223" t="s">
        <v>5477</v>
      </c>
      <c r="C5039" s="220" t="s">
        <v>433</v>
      </c>
      <c r="D5039" s="221">
        <v>77.290000000000006</v>
      </c>
    </row>
    <row r="5040" spans="1:4" ht="50.1" customHeight="1" x14ac:dyDescent="0.2">
      <c r="A5040" s="226">
        <v>89466</v>
      </c>
      <c r="B5040" s="223" t="s">
        <v>5478</v>
      </c>
      <c r="C5040" s="220" t="s">
        <v>433</v>
      </c>
      <c r="D5040" s="221">
        <v>63.18</v>
      </c>
    </row>
    <row r="5041" spans="1:4" ht="50.1" customHeight="1" x14ac:dyDescent="0.2">
      <c r="A5041" s="226">
        <v>89467</v>
      </c>
      <c r="B5041" s="223" t="s">
        <v>5479</v>
      </c>
      <c r="C5041" s="220" t="s">
        <v>433</v>
      </c>
      <c r="D5041" s="221">
        <v>59.39</v>
      </c>
    </row>
    <row r="5042" spans="1:4" ht="50.1" customHeight="1" x14ac:dyDescent="0.2">
      <c r="A5042" s="226">
        <v>89468</v>
      </c>
      <c r="B5042" s="223" t="s">
        <v>5480</v>
      </c>
      <c r="C5042" s="220" t="s">
        <v>433</v>
      </c>
      <c r="D5042" s="221">
        <v>84.12</v>
      </c>
    </row>
    <row r="5043" spans="1:4" ht="50.1" customHeight="1" x14ac:dyDescent="0.2">
      <c r="A5043" s="226">
        <v>89469</v>
      </c>
      <c r="B5043" s="223" t="s">
        <v>5481</v>
      </c>
      <c r="C5043" s="220" t="s">
        <v>433</v>
      </c>
      <c r="D5043" s="221">
        <v>79.56</v>
      </c>
    </row>
    <row r="5044" spans="1:4" ht="50.1" customHeight="1" x14ac:dyDescent="0.2">
      <c r="A5044" s="226">
        <v>89470</v>
      </c>
      <c r="B5044" s="223" t="s">
        <v>5482</v>
      </c>
      <c r="C5044" s="220" t="s">
        <v>433</v>
      </c>
      <c r="D5044" s="221">
        <v>61.9</v>
      </c>
    </row>
    <row r="5045" spans="1:4" ht="50.1" customHeight="1" x14ac:dyDescent="0.2">
      <c r="A5045" s="226">
        <v>89471</v>
      </c>
      <c r="B5045" s="223" t="s">
        <v>5483</v>
      </c>
      <c r="C5045" s="220" t="s">
        <v>433</v>
      </c>
      <c r="D5045" s="221">
        <v>59.51</v>
      </c>
    </row>
    <row r="5046" spans="1:4" ht="50.1" customHeight="1" x14ac:dyDescent="0.2">
      <c r="A5046" s="226">
        <v>89472</v>
      </c>
      <c r="B5046" s="223" t="s">
        <v>5484</v>
      </c>
      <c r="C5046" s="220" t="s">
        <v>433</v>
      </c>
      <c r="D5046" s="221">
        <v>74.13</v>
      </c>
    </row>
    <row r="5047" spans="1:4" ht="50.1" customHeight="1" x14ac:dyDescent="0.2">
      <c r="A5047" s="226">
        <v>89473</v>
      </c>
      <c r="B5047" s="223" t="s">
        <v>5485</v>
      </c>
      <c r="C5047" s="220" t="s">
        <v>433</v>
      </c>
      <c r="D5047" s="221">
        <v>71.400000000000006</v>
      </c>
    </row>
    <row r="5048" spans="1:4" ht="50.1" customHeight="1" x14ac:dyDescent="0.2">
      <c r="A5048" s="226">
        <v>89474</v>
      </c>
      <c r="B5048" s="223" t="s">
        <v>5486</v>
      </c>
      <c r="C5048" s="220" t="s">
        <v>433</v>
      </c>
      <c r="D5048" s="221">
        <v>68.02</v>
      </c>
    </row>
    <row r="5049" spans="1:4" ht="50.1" customHeight="1" x14ac:dyDescent="0.2">
      <c r="A5049" s="226">
        <v>89475</v>
      </c>
      <c r="B5049" s="223" t="s">
        <v>5487</v>
      </c>
      <c r="C5049" s="220" t="s">
        <v>433</v>
      </c>
      <c r="D5049" s="221">
        <v>62.92</v>
      </c>
    </row>
    <row r="5050" spans="1:4" ht="50.1" customHeight="1" x14ac:dyDescent="0.2">
      <c r="A5050" s="226">
        <v>89476</v>
      </c>
      <c r="B5050" s="223" t="s">
        <v>5488</v>
      </c>
      <c r="C5050" s="220" t="s">
        <v>433</v>
      </c>
      <c r="D5050" s="221">
        <v>81.739999999999995</v>
      </c>
    </row>
    <row r="5051" spans="1:4" ht="50.1" customHeight="1" x14ac:dyDescent="0.2">
      <c r="A5051" s="226">
        <v>89477</v>
      </c>
      <c r="B5051" s="223" t="s">
        <v>5489</v>
      </c>
      <c r="C5051" s="220" t="s">
        <v>433</v>
      </c>
      <c r="D5051" s="221">
        <v>75.91</v>
      </c>
    </row>
    <row r="5052" spans="1:4" ht="50.1" customHeight="1" x14ac:dyDescent="0.2">
      <c r="A5052" s="226">
        <v>89478</v>
      </c>
      <c r="B5052" s="223" t="s">
        <v>5490</v>
      </c>
      <c r="C5052" s="220" t="s">
        <v>433</v>
      </c>
      <c r="D5052" s="221">
        <v>69.989999999999995</v>
      </c>
    </row>
    <row r="5053" spans="1:4" ht="50.1" customHeight="1" x14ac:dyDescent="0.2">
      <c r="A5053" s="226">
        <v>89479</v>
      </c>
      <c r="B5053" s="223" t="s">
        <v>5491</v>
      </c>
      <c r="C5053" s="220" t="s">
        <v>433</v>
      </c>
      <c r="D5053" s="221">
        <v>67.819999999999993</v>
      </c>
    </row>
    <row r="5054" spans="1:4" ht="50.1" customHeight="1" x14ac:dyDescent="0.2">
      <c r="A5054" s="226">
        <v>89480</v>
      </c>
      <c r="B5054" s="223" t="s">
        <v>5492</v>
      </c>
      <c r="C5054" s="220" t="s">
        <v>433</v>
      </c>
      <c r="D5054" s="221">
        <v>90.01</v>
      </c>
    </row>
    <row r="5055" spans="1:4" ht="50.1" customHeight="1" x14ac:dyDescent="0.2">
      <c r="A5055" s="226">
        <v>89483</v>
      </c>
      <c r="B5055" s="223" t="s">
        <v>5493</v>
      </c>
      <c r="C5055" s="220" t="s">
        <v>433</v>
      </c>
      <c r="D5055" s="221">
        <v>87.6</v>
      </c>
    </row>
    <row r="5056" spans="1:4" ht="50.1" customHeight="1" x14ac:dyDescent="0.2">
      <c r="A5056" s="226">
        <v>89484</v>
      </c>
      <c r="B5056" s="223" t="s">
        <v>5494</v>
      </c>
      <c r="C5056" s="220" t="s">
        <v>433</v>
      </c>
      <c r="D5056" s="221">
        <v>76.25</v>
      </c>
    </row>
    <row r="5057" spans="1:4" ht="50.1" customHeight="1" x14ac:dyDescent="0.2">
      <c r="A5057" s="226">
        <v>89486</v>
      </c>
      <c r="B5057" s="223" t="s">
        <v>5495</v>
      </c>
      <c r="C5057" s="220" t="s">
        <v>433</v>
      </c>
      <c r="D5057" s="221">
        <v>71.37</v>
      </c>
    </row>
    <row r="5058" spans="1:4" ht="50.1" customHeight="1" x14ac:dyDescent="0.2">
      <c r="A5058" s="226">
        <v>89487</v>
      </c>
      <c r="B5058" s="223" t="s">
        <v>5496</v>
      </c>
      <c r="C5058" s="220" t="s">
        <v>433</v>
      </c>
      <c r="D5058" s="221">
        <v>97.24</v>
      </c>
    </row>
    <row r="5059" spans="1:4" ht="50.1" customHeight="1" x14ac:dyDescent="0.2">
      <c r="A5059" s="226">
        <v>89488</v>
      </c>
      <c r="B5059" s="223" t="s">
        <v>5497</v>
      </c>
      <c r="C5059" s="220" t="s">
        <v>433</v>
      </c>
      <c r="D5059" s="221">
        <v>91.57</v>
      </c>
    </row>
    <row r="5060" spans="1:4" ht="50.1" customHeight="1" x14ac:dyDescent="0.2">
      <c r="A5060" s="226">
        <v>91815</v>
      </c>
      <c r="B5060" s="223" t="s">
        <v>5498</v>
      </c>
      <c r="C5060" s="220" t="s">
        <v>433</v>
      </c>
      <c r="D5060" s="221">
        <v>51.8</v>
      </c>
    </row>
    <row r="5061" spans="1:4" ht="50.1" customHeight="1" x14ac:dyDescent="0.2">
      <c r="A5061" s="226">
        <v>91816</v>
      </c>
      <c r="B5061" s="223" t="s">
        <v>5499</v>
      </c>
      <c r="C5061" s="220" t="s">
        <v>433</v>
      </c>
      <c r="D5061" s="221">
        <v>59.85</v>
      </c>
    </row>
    <row r="5062" spans="1:4" ht="50.1" customHeight="1" x14ac:dyDescent="0.2">
      <c r="A5062" s="226">
        <v>72139</v>
      </c>
      <c r="B5062" s="223" t="s">
        <v>5500</v>
      </c>
      <c r="C5062" s="220" t="s">
        <v>433</v>
      </c>
      <c r="D5062" s="221">
        <v>504.73</v>
      </c>
    </row>
    <row r="5063" spans="1:4" ht="50.1" customHeight="1" x14ac:dyDescent="0.2">
      <c r="A5063" s="226">
        <v>72175</v>
      </c>
      <c r="B5063" s="223" t="s">
        <v>5501</v>
      </c>
      <c r="C5063" s="220" t="s">
        <v>433</v>
      </c>
      <c r="D5063" s="221">
        <v>508.73</v>
      </c>
    </row>
    <row r="5064" spans="1:4" ht="50.1" customHeight="1" x14ac:dyDescent="0.2">
      <c r="A5064" s="226">
        <v>72176</v>
      </c>
      <c r="B5064" s="223" t="s">
        <v>5502</v>
      </c>
      <c r="C5064" s="220" t="s">
        <v>433</v>
      </c>
      <c r="D5064" s="221">
        <v>512.73</v>
      </c>
    </row>
    <row r="5065" spans="1:4" ht="50.1" customHeight="1" x14ac:dyDescent="0.2">
      <c r="A5065" s="226">
        <v>72178</v>
      </c>
      <c r="B5065" s="223" t="s">
        <v>5503</v>
      </c>
      <c r="C5065" s="220" t="s">
        <v>433</v>
      </c>
      <c r="D5065" s="221">
        <v>19.88</v>
      </c>
    </row>
    <row r="5066" spans="1:4" ht="50.1" customHeight="1" x14ac:dyDescent="0.2">
      <c r="A5066" s="226">
        <v>72179</v>
      </c>
      <c r="B5066" s="223" t="s">
        <v>5504</v>
      </c>
      <c r="C5066" s="220" t="s">
        <v>433</v>
      </c>
      <c r="D5066" s="221">
        <v>43.72</v>
      </c>
    </row>
    <row r="5067" spans="1:4" ht="50.1" customHeight="1" x14ac:dyDescent="0.2">
      <c r="A5067" s="226">
        <v>72180</v>
      </c>
      <c r="B5067" s="223" t="s">
        <v>5505</v>
      </c>
      <c r="C5067" s="220" t="s">
        <v>433</v>
      </c>
      <c r="D5067" s="221">
        <v>12.9</v>
      </c>
    </row>
    <row r="5068" spans="1:4" ht="50.1" customHeight="1" x14ac:dyDescent="0.2">
      <c r="A5068" s="226">
        <v>72181</v>
      </c>
      <c r="B5068" s="223" t="s">
        <v>5506</v>
      </c>
      <c r="C5068" s="220" t="s">
        <v>433</v>
      </c>
      <c r="D5068" s="221">
        <v>26.3</v>
      </c>
    </row>
    <row r="5069" spans="1:4" ht="50.1" customHeight="1" x14ac:dyDescent="0.2">
      <c r="A5069" s="226" t="s">
        <v>5507</v>
      </c>
      <c r="B5069" s="223" t="s">
        <v>5508</v>
      </c>
      <c r="C5069" s="220" t="s">
        <v>433</v>
      </c>
      <c r="D5069" s="221">
        <v>264.85000000000002</v>
      </c>
    </row>
    <row r="5070" spans="1:4" ht="50.1" customHeight="1" x14ac:dyDescent="0.2">
      <c r="A5070" s="226" t="s">
        <v>5509</v>
      </c>
      <c r="B5070" s="223" t="s">
        <v>5510</v>
      </c>
      <c r="C5070" s="220" t="s">
        <v>433</v>
      </c>
      <c r="D5070" s="221">
        <v>182.85</v>
      </c>
    </row>
    <row r="5071" spans="1:4" ht="50.1" customHeight="1" x14ac:dyDescent="0.2">
      <c r="A5071" s="226" t="s">
        <v>5511</v>
      </c>
      <c r="B5071" s="223" t="s">
        <v>5512</v>
      </c>
      <c r="C5071" s="220" t="s">
        <v>433</v>
      </c>
      <c r="D5071" s="221">
        <v>574.29</v>
      </c>
    </row>
    <row r="5072" spans="1:4" ht="50.1" customHeight="1" x14ac:dyDescent="0.2">
      <c r="A5072" s="226">
        <v>79627</v>
      </c>
      <c r="B5072" s="223" t="s">
        <v>5513</v>
      </c>
      <c r="C5072" s="220" t="s">
        <v>433</v>
      </c>
      <c r="D5072" s="221">
        <v>617.4</v>
      </c>
    </row>
    <row r="5073" spans="1:4" ht="50.1" customHeight="1" x14ac:dyDescent="0.2">
      <c r="A5073" s="226">
        <v>96358</v>
      </c>
      <c r="B5073" s="223" t="s">
        <v>5514</v>
      </c>
      <c r="C5073" s="220" t="s">
        <v>433</v>
      </c>
      <c r="D5073" s="221">
        <v>67.489999999999995</v>
      </c>
    </row>
    <row r="5074" spans="1:4" ht="50.1" customHeight="1" x14ac:dyDescent="0.2">
      <c r="A5074" s="226">
        <v>96359</v>
      </c>
      <c r="B5074" s="223" t="s">
        <v>5515</v>
      </c>
      <c r="C5074" s="220" t="s">
        <v>433</v>
      </c>
      <c r="D5074" s="221">
        <v>76.05</v>
      </c>
    </row>
    <row r="5075" spans="1:4" ht="50.1" customHeight="1" x14ac:dyDescent="0.2">
      <c r="A5075" s="226">
        <v>96360</v>
      </c>
      <c r="B5075" s="223" t="s">
        <v>5516</v>
      </c>
      <c r="C5075" s="220" t="s">
        <v>433</v>
      </c>
      <c r="D5075" s="221">
        <v>89.24</v>
      </c>
    </row>
    <row r="5076" spans="1:4" ht="50.1" customHeight="1" x14ac:dyDescent="0.2">
      <c r="A5076" s="226">
        <v>96361</v>
      </c>
      <c r="B5076" s="223" t="s">
        <v>5517</v>
      </c>
      <c r="C5076" s="220" t="s">
        <v>433</v>
      </c>
      <c r="D5076" s="221">
        <v>105.78</v>
      </c>
    </row>
    <row r="5077" spans="1:4" ht="50.1" customHeight="1" x14ac:dyDescent="0.2">
      <c r="A5077" s="226">
        <v>96362</v>
      </c>
      <c r="B5077" s="223" t="s">
        <v>5518</v>
      </c>
      <c r="C5077" s="220" t="s">
        <v>433</v>
      </c>
      <c r="D5077" s="221">
        <v>86.36</v>
      </c>
    </row>
    <row r="5078" spans="1:4" ht="50.1" customHeight="1" x14ac:dyDescent="0.2">
      <c r="A5078" s="226">
        <v>96363</v>
      </c>
      <c r="B5078" s="223" t="s">
        <v>5519</v>
      </c>
      <c r="C5078" s="220" t="s">
        <v>433</v>
      </c>
      <c r="D5078" s="221">
        <v>95.34</v>
      </c>
    </row>
    <row r="5079" spans="1:4" ht="50.1" customHeight="1" x14ac:dyDescent="0.2">
      <c r="A5079" s="226">
        <v>96364</v>
      </c>
      <c r="B5079" s="223" t="s">
        <v>5520</v>
      </c>
      <c r="C5079" s="220" t="s">
        <v>433</v>
      </c>
      <c r="D5079" s="221">
        <v>108.12</v>
      </c>
    </row>
    <row r="5080" spans="1:4" ht="50.1" customHeight="1" x14ac:dyDescent="0.2">
      <c r="A5080" s="226">
        <v>96365</v>
      </c>
      <c r="B5080" s="223" t="s">
        <v>5521</v>
      </c>
      <c r="C5080" s="220" t="s">
        <v>433</v>
      </c>
      <c r="D5080" s="221">
        <v>125.05</v>
      </c>
    </row>
    <row r="5081" spans="1:4" ht="50.1" customHeight="1" x14ac:dyDescent="0.2">
      <c r="A5081" s="226">
        <v>96366</v>
      </c>
      <c r="B5081" s="223" t="s">
        <v>5522</v>
      </c>
      <c r="C5081" s="220" t="s">
        <v>433</v>
      </c>
      <c r="D5081" s="221">
        <v>105.24</v>
      </c>
    </row>
    <row r="5082" spans="1:4" ht="50.1" customHeight="1" x14ac:dyDescent="0.2">
      <c r="A5082" s="226">
        <v>96367</v>
      </c>
      <c r="B5082" s="223" t="s">
        <v>5523</v>
      </c>
      <c r="C5082" s="220" t="s">
        <v>433</v>
      </c>
      <c r="D5082" s="221">
        <v>114.61</v>
      </c>
    </row>
    <row r="5083" spans="1:4" ht="50.1" customHeight="1" x14ac:dyDescent="0.2">
      <c r="A5083" s="226">
        <v>96368</v>
      </c>
      <c r="B5083" s="223" t="s">
        <v>5524</v>
      </c>
      <c r="C5083" s="220" t="s">
        <v>433</v>
      </c>
      <c r="D5083" s="221">
        <v>126.99</v>
      </c>
    </row>
    <row r="5084" spans="1:4" ht="50.1" customHeight="1" x14ac:dyDescent="0.2">
      <c r="A5084" s="226">
        <v>96369</v>
      </c>
      <c r="B5084" s="223" t="s">
        <v>5525</v>
      </c>
      <c r="C5084" s="220" t="s">
        <v>433</v>
      </c>
      <c r="D5084" s="221">
        <v>144.33000000000001</v>
      </c>
    </row>
    <row r="5085" spans="1:4" ht="50.1" customHeight="1" x14ac:dyDescent="0.2">
      <c r="A5085" s="226">
        <v>96370</v>
      </c>
      <c r="B5085" s="223" t="s">
        <v>5526</v>
      </c>
      <c r="C5085" s="220" t="s">
        <v>433</v>
      </c>
      <c r="D5085" s="221">
        <v>45.18</v>
      </c>
    </row>
    <row r="5086" spans="1:4" ht="50.1" customHeight="1" x14ac:dyDescent="0.2">
      <c r="A5086" s="226">
        <v>96371</v>
      </c>
      <c r="B5086" s="223" t="s">
        <v>5527</v>
      </c>
      <c r="C5086" s="220" t="s">
        <v>433</v>
      </c>
      <c r="D5086" s="221">
        <v>53.53</v>
      </c>
    </row>
    <row r="5087" spans="1:4" ht="50.1" customHeight="1" x14ac:dyDescent="0.2">
      <c r="A5087" s="226">
        <v>96372</v>
      </c>
      <c r="B5087" s="223" t="s">
        <v>5528</v>
      </c>
      <c r="C5087" s="220" t="s">
        <v>433</v>
      </c>
      <c r="D5087" s="221">
        <v>26.69</v>
      </c>
    </row>
    <row r="5088" spans="1:4" ht="50.1" customHeight="1" x14ac:dyDescent="0.2">
      <c r="A5088" s="226">
        <v>96373</v>
      </c>
      <c r="B5088" s="223" t="s">
        <v>5529</v>
      </c>
      <c r="C5088" s="220" t="s">
        <v>125</v>
      </c>
      <c r="D5088" s="221">
        <v>7.78</v>
      </c>
    </row>
    <row r="5089" spans="1:4" ht="50.1" customHeight="1" x14ac:dyDescent="0.2">
      <c r="A5089" s="226">
        <v>96374</v>
      </c>
      <c r="B5089" s="223" t="s">
        <v>5530</v>
      </c>
      <c r="C5089" s="220" t="s">
        <v>125</v>
      </c>
      <c r="D5089" s="221">
        <v>20.43</v>
      </c>
    </row>
    <row r="5090" spans="1:4" ht="50.1" customHeight="1" x14ac:dyDescent="0.2">
      <c r="A5090" s="226" t="s">
        <v>5531</v>
      </c>
      <c r="B5090" s="223" t="s">
        <v>5532</v>
      </c>
      <c r="C5090" s="220" t="s">
        <v>433</v>
      </c>
      <c r="D5090" s="221">
        <v>53.94</v>
      </c>
    </row>
    <row r="5091" spans="1:4" ht="50.1" customHeight="1" x14ac:dyDescent="0.2">
      <c r="A5091" s="226" t="s">
        <v>5533</v>
      </c>
      <c r="B5091" s="223" t="s">
        <v>5534</v>
      </c>
      <c r="C5091" s="220" t="s">
        <v>433</v>
      </c>
      <c r="D5091" s="221">
        <v>110.42</v>
      </c>
    </row>
    <row r="5092" spans="1:4" ht="50.1" customHeight="1" x14ac:dyDescent="0.2">
      <c r="A5092" s="226" t="s">
        <v>5535</v>
      </c>
      <c r="B5092" s="223" t="s">
        <v>5536</v>
      </c>
      <c r="C5092" s="220" t="s">
        <v>433</v>
      </c>
      <c r="D5092" s="221">
        <v>46.82</v>
      </c>
    </row>
    <row r="5093" spans="1:4" ht="50.1" customHeight="1" x14ac:dyDescent="0.2">
      <c r="A5093" s="226" t="s">
        <v>5537</v>
      </c>
      <c r="B5093" s="223" t="s">
        <v>5538</v>
      </c>
      <c r="C5093" s="220" t="s">
        <v>433</v>
      </c>
      <c r="D5093" s="221">
        <v>38.840000000000003</v>
      </c>
    </row>
    <row r="5094" spans="1:4" ht="50.1" customHeight="1" x14ac:dyDescent="0.2">
      <c r="A5094" s="226">
        <v>83694</v>
      </c>
      <c r="B5094" s="223" t="s">
        <v>5539</v>
      </c>
      <c r="C5094" s="220" t="s">
        <v>433</v>
      </c>
      <c r="D5094" s="221">
        <v>13.45</v>
      </c>
    </row>
    <row r="5095" spans="1:4" ht="50.1" customHeight="1" x14ac:dyDescent="0.2">
      <c r="A5095" s="226" t="s">
        <v>5540</v>
      </c>
      <c r="B5095" s="223" t="s">
        <v>5541</v>
      </c>
      <c r="C5095" s="220" t="s">
        <v>433</v>
      </c>
      <c r="D5095" s="221">
        <v>21.06</v>
      </c>
    </row>
    <row r="5096" spans="1:4" ht="50.1" customHeight="1" x14ac:dyDescent="0.2">
      <c r="A5096" s="226">
        <v>83771</v>
      </c>
      <c r="B5096" s="223" t="s">
        <v>5542</v>
      </c>
      <c r="C5096" s="220" t="s">
        <v>1498</v>
      </c>
      <c r="D5096" s="221">
        <v>7.24</v>
      </c>
    </row>
    <row r="5097" spans="1:4" ht="50.1" customHeight="1" x14ac:dyDescent="0.2">
      <c r="A5097" s="226">
        <v>92970</v>
      </c>
      <c r="B5097" s="223" t="s">
        <v>5543</v>
      </c>
      <c r="C5097" s="220" t="s">
        <v>433</v>
      </c>
      <c r="D5097" s="221">
        <v>12.83</v>
      </c>
    </row>
    <row r="5098" spans="1:4" ht="50.1" customHeight="1" x14ac:dyDescent="0.2">
      <c r="A5098" s="226">
        <v>41879</v>
      </c>
      <c r="B5098" s="223" t="s">
        <v>5544</v>
      </c>
      <c r="C5098" s="220" t="s">
        <v>433</v>
      </c>
      <c r="D5098" s="221">
        <v>0.11</v>
      </c>
    </row>
    <row r="5099" spans="1:4" ht="50.1" customHeight="1" x14ac:dyDescent="0.2">
      <c r="A5099" s="226">
        <v>72916</v>
      </c>
      <c r="B5099" s="223" t="s">
        <v>5545</v>
      </c>
      <c r="C5099" s="220" t="s">
        <v>1498</v>
      </c>
      <c r="D5099" s="221">
        <v>28.5</v>
      </c>
    </row>
    <row r="5100" spans="1:4" ht="50.1" customHeight="1" x14ac:dyDescent="0.2">
      <c r="A5100" s="226">
        <v>72919</v>
      </c>
      <c r="B5100" s="223" t="s">
        <v>5546</v>
      </c>
      <c r="C5100" s="220" t="s">
        <v>1498</v>
      </c>
      <c r="D5100" s="221">
        <v>40.9</v>
      </c>
    </row>
    <row r="5101" spans="1:4" ht="50.1" customHeight="1" x14ac:dyDescent="0.2">
      <c r="A5101" s="226">
        <v>72922</v>
      </c>
      <c r="B5101" s="223" t="s">
        <v>5547</v>
      </c>
      <c r="C5101" s="220" t="s">
        <v>1498</v>
      </c>
      <c r="D5101" s="221">
        <v>55.86</v>
      </c>
    </row>
    <row r="5102" spans="1:4" ht="50.1" customHeight="1" x14ac:dyDescent="0.2">
      <c r="A5102" s="226">
        <v>72923</v>
      </c>
      <c r="B5102" s="223" t="s">
        <v>5548</v>
      </c>
      <c r="C5102" s="220" t="s">
        <v>1498</v>
      </c>
      <c r="D5102" s="221">
        <v>84.42</v>
      </c>
    </row>
    <row r="5103" spans="1:4" ht="50.1" customHeight="1" x14ac:dyDescent="0.2">
      <c r="A5103" s="226">
        <v>72924</v>
      </c>
      <c r="B5103" s="223" t="s">
        <v>5549</v>
      </c>
      <c r="C5103" s="220" t="s">
        <v>1498</v>
      </c>
      <c r="D5103" s="221">
        <v>71.89</v>
      </c>
    </row>
    <row r="5104" spans="1:4" ht="50.1" customHeight="1" x14ac:dyDescent="0.2">
      <c r="A5104" s="226">
        <v>72961</v>
      </c>
      <c r="B5104" s="223" t="s">
        <v>5550</v>
      </c>
      <c r="C5104" s="220" t="s">
        <v>433</v>
      </c>
      <c r="D5104" s="221">
        <v>1.3</v>
      </c>
    </row>
    <row r="5105" spans="1:4" ht="50.1" customHeight="1" x14ac:dyDescent="0.2">
      <c r="A5105" s="226">
        <v>96387</v>
      </c>
      <c r="B5105" s="223" t="s">
        <v>5551</v>
      </c>
      <c r="C5105" s="220" t="s">
        <v>1498</v>
      </c>
      <c r="D5105" s="221">
        <v>7.07</v>
      </c>
    </row>
    <row r="5106" spans="1:4" ht="50.1" customHeight="1" x14ac:dyDescent="0.2">
      <c r="A5106" s="226">
        <v>96388</v>
      </c>
      <c r="B5106" s="223" t="s">
        <v>5552</v>
      </c>
      <c r="C5106" s="220" t="s">
        <v>1498</v>
      </c>
      <c r="D5106" s="221">
        <v>6.65</v>
      </c>
    </row>
    <row r="5107" spans="1:4" ht="50.1" customHeight="1" x14ac:dyDescent="0.2">
      <c r="A5107" s="226">
        <v>96389</v>
      </c>
      <c r="B5107" s="223" t="s">
        <v>5553</v>
      </c>
      <c r="C5107" s="220" t="s">
        <v>1498</v>
      </c>
      <c r="D5107" s="221">
        <v>29.7</v>
      </c>
    </row>
    <row r="5108" spans="1:4" ht="50.1" customHeight="1" x14ac:dyDescent="0.2">
      <c r="A5108" s="226">
        <v>96390</v>
      </c>
      <c r="B5108" s="223" t="s">
        <v>5554</v>
      </c>
      <c r="C5108" s="220" t="s">
        <v>1498</v>
      </c>
      <c r="D5108" s="221">
        <v>49.51</v>
      </c>
    </row>
    <row r="5109" spans="1:4" ht="50.1" customHeight="1" x14ac:dyDescent="0.2">
      <c r="A5109" s="226">
        <v>96391</v>
      </c>
      <c r="B5109" s="223" t="s">
        <v>5555</v>
      </c>
      <c r="C5109" s="220" t="s">
        <v>1498</v>
      </c>
      <c r="D5109" s="221">
        <v>69.06</v>
      </c>
    </row>
    <row r="5110" spans="1:4" ht="50.1" customHeight="1" x14ac:dyDescent="0.2">
      <c r="A5110" s="226">
        <v>96392</v>
      </c>
      <c r="B5110" s="223" t="s">
        <v>5556</v>
      </c>
      <c r="C5110" s="220" t="s">
        <v>1498</v>
      </c>
      <c r="D5110" s="221">
        <v>92.17</v>
      </c>
    </row>
    <row r="5111" spans="1:4" ht="50.1" customHeight="1" x14ac:dyDescent="0.2">
      <c r="A5111" s="226">
        <v>96396</v>
      </c>
      <c r="B5111" s="223" t="s">
        <v>7024</v>
      </c>
      <c r="C5111" s="220" t="s">
        <v>1498</v>
      </c>
      <c r="D5111" s="221">
        <v>145.80000000000001</v>
      </c>
    </row>
    <row r="5112" spans="1:4" ht="50.1" customHeight="1" x14ac:dyDescent="0.2">
      <c r="A5112" s="226">
        <v>96397</v>
      </c>
      <c r="B5112" s="223" t="s">
        <v>7023</v>
      </c>
      <c r="C5112" s="220" t="s">
        <v>1498</v>
      </c>
      <c r="D5112" s="221">
        <v>179.83</v>
      </c>
    </row>
    <row r="5113" spans="1:4" ht="50.1" customHeight="1" x14ac:dyDescent="0.2">
      <c r="A5113" s="226">
        <v>96398</v>
      </c>
      <c r="B5113" s="223" t="s">
        <v>5557</v>
      </c>
      <c r="C5113" s="220" t="s">
        <v>1498</v>
      </c>
      <c r="D5113" s="221">
        <v>194.31</v>
      </c>
    </row>
    <row r="5114" spans="1:4" ht="50.1" customHeight="1" x14ac:dyDescent="0.2">
      <c r="A5114" s="226">
        <v>96399</v>
      </c>
      <c r="B5114" s="223" t="s">
        <v>5558</v>
      </c>
      <c r="C5114" s="220" t="s">
        <v>1498</v>
      </c>
      <c r="D5114" s="221">
        <v>121.44</v>
      </c>
    </row>
    <row r="5115" spans="1:4" ht="50.1" customHeight="1" x14ac:dyDescent="0.2">
      <c r="A5115" s="226">
        <v>96400</v>
      </c>
      <c r="B5115" s="223" t="s">
        <v>7022</v>
      </c>
      <c r="C5115" s="220" t="s">
        <v>1498</v>
      </c>
      <c r="D5115" s="221">
        <v>132.13</v>
      </c>
    </row>
    <row r="5116" spans="1:4" ht="50.1" customHeight="1" x14ac:dyDescent="0.2">
      <c r="A5116" s="226">
        <v>96401</v>
      </c>
      <c r="B5116" s="223" t="s">
        <v>5559</v>
      </c>
      <c r="C5116" s="220" t="s">
        <v>433</v>
      </c>
      <c r="D5116" s="221">
        <v>5.27</v>
      </c>
    </row>
    <row r="5117" spans="1:4" ht="50.1" customHeight="1" x14ac:dyDescent="0.2">
      <c r="A5117" s="226">
        <v>96402</v>
      </c>
      <c r="B5117" s="223" t="s">
        <v>5560</v>
      </c>
      <c r="C5117" s="220" t="s">
        <v>433</v>
      </c>
      <c r="D5117" s="221">
        <v>3.11</v>
      </c>
    </row>
    <row r="5118" spans="1:4" ht="50.1" customHeight="1" x14ac:dyDescent="0.2">
      <c r="A5118" s="226">
        <v>72799</v>
      </c>
      <c r="B5118" s="223" t="s">
        <v>5561</v>
      </c>
      <c r="C5118" s="220" t="s">
        <v>433</v>
      </c>
      <c r="D5118" s="221">
        <v>73.17</v>
      </c>
    </row>
    <row r="5119" spans="1:4" ht="50.1" customHeight="1" x14ac:dyDescent="0.2">
      <c r="A5119" s="226">
        <v>72942</v>
      </c>
      <c r="B5119" s="223" t="s">
        <v>5562</v>
      </c>
      <c r="C5119" s="220" t="s">
        <v>433</v>
      </c>
      <c r="D5119" s="221">
        <v>1.45</v>
      </c>
    </row>
    <row r="5120" spans="1:4" ht="50.1" customHeight="1" x14ac:dyDescent="0.2">
      <c r="A5120" s="226">
        <v>72943</v>
      </c>
      <c r="B5120" s="223" t="s">
        <v>5563</v>
      </c>
      <c r="C5120" s="220" t="s">
        <v>433</v>
      </c>
      <c r="D5120" s="221">
        <v>1.64</v>
      </c>
    </row>
    <row r="5121" spans="1:4" ht="50.1" customHeight="1" x14ac:dyDescent="0.2">
      <c r="A5121" s="226">
        <v>72972</v>
      </c>
      <c r="B5121" s="223" t="s">
        <v>5564</v>
      </c>
      <c r="C5121" s="220" t="s">
        <v>433</v>
      </c>
      <c r="D5121" s="221">
        <v>0.71</v>
      </c>
    </row>
    <row r="5122" spans="1:4" ht="50.1" customHeight="1" x14ac:dyDescent="0.2">
      <c r="A5122" s="226">
        <v>72973</v>
      </c>
      <c r="B5122" s="223" t="s">
        <v>5565</v>
      </c>
      <c r="C5122" s="220" t="s">
        <v>125</v>
      </c>
      <c r="D5122" s="221">
        <v>1.33</v>
      </c>
    </row>
    <row r="5123" spans="1:4" ht="50.1" customHeight="1" x14ac:dyDescent="0.2">
      <c r="A5123" s="226">
        <v>72974</v>
      </c>
      <c r="B5123" s="223" t="s">
        <v>5566</v>
      </c>
      <c r="C5123" s="220" t="s">
        <v>433</v>
      </c>
      <c r="D5123" s="221">
        <v>4.45</v>
      </c>
    </row>
    <row r="5124" spans="1:4" ht="50.1" customHeight="1" x14ac:dyDescent="0.2">
      <c r="A5124" s="226">
        <v>72975</v>
      </c>
      <c r="B5124" s="223" t="s">
        <v>5567</v>
      </c>
      <c r="C5124" s="220" t="s">
        <v>433</v>
      </c>
      <c r="D5124" s="221">
        <v>0.5</v>
      </c>
    </row>
    <row r="5125" spans="1:4" ht="50.1" customHeight="1" x14ac:dyDescent="0.2">
      <c r="A5125" s="226">
        <v>72978</v>
      </c>
      <c r="B5125" s="223" t="s">
        <v>5568</v>
      </c>
      <c r="C5125" s="220" t="s">
        <v>125</v>
      </c>
      <c r="D5125" s="221">
        <v>4.4400000000000004</v>
      </c>
    </row>
    <row r="5126" spans="1:4" ht="50.1" customHeight="1" x14ac:dyDescent="0.2">
      <c r="A5126" s="226">
        <v>72979</v>
      </c>
      <c r="B5126" s="223" t="s">
        <v>5569</v>
      </c>
      <c r="C5126" s="220" t="s">
        <v>433</v>
      </c>
      <c r="D5126" s="221">
        <v>8.51</v>
      </c>
    </row>
    <row r="5127" spans="1:4" ht="50.1" customHeight="1" x14ac:dyDescent="0.2">
      <c r="A5127" s="226" t="s">
        <v>5570</v>
      </c>
      <c r="B5127" s="223" t="s">
        <v>5571</v>
      </c>
      <c r="C5127" s="220" t="s">
        <v>433</v>
      </c>
      <c r="D5127" s="221">
        <v>3.99</v>
      </c>
    </row>
    <row r="5128" spans="1:4" ht="50.1" customHeight="1" x14ac:dyDescent="0.2">
      <c r="A5128" s="226" t="s">
        <v>5572</v>
      </c>
      <c r="B5128" s="223" t="s">
        <v>5573</v>
      </c>
      <c r="C5128" s="220" t="s">
        <v>1498</v>
      </c>
      <c r="D5128" s="221">
        <v>705.24</v>
      </c>
    </row>
    <row r="5129" spans="1:4" ht="50.1" customHeight="1" x14ac:dyDescent="0.2">
      <c r="A5129" s="226" t="s">
        <v>5574</v>
      </c>
      <c r="B5129" s="223" t="s">
        <v>5575</v>
      </c>
      <c r="C5129" s="220" t="s">
        <v>1498</v>
      </c>
      <c r="D5129" s="221">
        <v>565.92999999999995</v>
      </c>
    </row>
    <row r="5130" spans="1:4" ht="50.1" customHeight="1" x14ac:dyDescent="0.2">
      <c r="A5130" s="226">
        <v>92391</v>
      </c>
      <c r="B5130" s="223" t="s">
        <v>5576</v>
      </c>
      <c r="C5130" s="220" t="s">
        <v>433</v>
      </c>
      <c r="D5130" s="221">
        <v>50.22</v>
      </c>
    </row>
    <row r="5131" spans="1:4" ht="50.1" customHeight="1" x14ac:dyDescent="0.2">
      <c r="A5131" s="226">
        <v>92392</v>
      </c>
      <c r="B5131" s="223" t="s">
        <v>5577</v>
      </c>
      <c r="C5131" s="220" t="s">
        <v>433</v>
      </c>
      <c r="D5131" s="221">
        <v>52.71</v>
      </c>
    </row>
    <row r="5132" spans="1:4" ht="50.1" customHeight="1" x14ac:dyDescent="0.2">
      <c r="A5132" s="226">
        <v>92393</v>
      </c>
      <c r="B5132" s="223" t="s">
        <v>5578</v>
      </c>
      <c r="C5132" s="220" t="s">
        <v>433</v>
      </c>
      <c r="D5132" s="221">
        <v>45.22</v>
      </c>
    </row>
    <row r="5133" spans="1:4" ht="50.1" customHeight="1" x14ac:dyDescent="0.2">
      <c r="A5133" s="226">
        <v>92394</v>
      </c>
      <c r="B5133" s="223" t="s">
        <v>5579</v>
      </c>
      <c r="C5133" s="220" t="s">
        <v>433</v>
      </c>
      <c r="D5133" s="221">
        <v>48.67</v>
      </c>
    </row>
    <row r="5134" spans="1:4" ht="50.1" customHeight="1" x14ac:dyDescent="0.2">
      <c r="A5134" s="226">
        <v>92395</v>
      </c>
      <c r="B5134" s="223" t="s">
        <v>5580</v>
      </c>
      <c r="C5134" s="220" t="s">
        <v>433</v>
      </c>
      <c r="D5134" s="221">
        <v>61.53</v>
      </c>
    </row>
    <row r="5135" spans="1:4" ht="50.1" customHeight="1" x14ac:dyDescent="0.2">
      <c r="A5135" s="226">
        <v>92396</v>
      </c>
      <c r="B5135" s="223" t="s">
        <v>5581</v>
      </c>
      <c r="C5135" s="220" t="s">
        <v>433</v>
      </c>
      <c r="D5135" s="221">
        <v>54.22</v>
      </c>
    </row>
    <row r="5136" spans="1:4" ht="50.1" customHeight="1" x14ac:dyDescent="0.2">
      <c r="A5136" s="226">
        <v>92397</v>
      </c>
      <c r="B5136" s="223" t="s">
        <v>5582</v>
      </c>
      <c r="C5136" s="220" t="s">
        <v>433</v>
      </c>
      <c r="D5136" s="221">
        <v>44.69</v>
      </c>
    </row>
    <row r="5137" spans="1:4" ht="50.1" customHeight="1" x14ac:dyDescent="0.2">
      <c r="A5137" s="226">
        <v>92398</v>
      </c>
      <c r="B5137" s="223" t="s">
        <v>5583</v>
      </c>
      <c r="C5137" s="220" t="s">
        <v>433</v>
      </c>
      <c r="D5137" s="221">
        <v>52.39</v>
      </c>
    </row>
    <row r="5138" spans="1:4" ht="50.1" customHeight="1" x14ac:dyDescent="0.2">
      <c r="A5138" s="226">
        <v>92399</v>
      </c>
      <c r="B5138" s="223" t="s">
        <v>5584</v>
      </c>
      <c r="C5138" s="220" t="s">
        <v>433</v>
      </c>
      <c r="D5138" s="221">
        <v>53.44</v>
      </c>
    </row>
    <row r="5139" spans="1:4" ht="50.1" customHeight="1" x14ac:dyDescent="0.2">
      <c r="A5139" s="226">
        <v>92400</v>
      </c>
      <c r="B5139" s="223" t="s">
        <v>5585</v>
      </c>
      <c r="C5139" s="220" t="s">
        <v>433</v>
      </c>
      <c r="D5139" s="221">
        <v>61.71</v>
      </c>
    </row>
    <row r="5140" spans="1:4" ht="50.1" customHeight="1" x14ac:dyDescent="0.2">
      <c r="A5140" s="226">
        <v>92401</v>
      </c>
      <c r="B5140" s="223" t="s">
        <v>5586</v>
      </c>
      <c r="C5140" s="220" t="s">
        <v>433</v>
      </c>
      <c r="D5140" s="221">
        <v>62.81</v>
      </c>
    </row>
    <row r="5141" spans="1:4" ht="50.1" customHeight="1" x14ac:dyDescent="0.2">
      <c r="A5141" s="226">
        <v>92402</v>
      </c>
      <c r="B5141" s="223" t="s">
        <v>5587</v>
      </c>
      <c r="C5141" s="220" t="s">
        <v>433</v>
      </c>
      <c r="D5141" s="221">
        <v>53.89</v>
      </c>
    </row>
    <row r="5142" spans="1:4" ht="50.1" customHeight="1" x14ac:dyDescent="0.2">
      <c r="A5142" s="226">
        <v>92403</v>
      </c>
      <c r="B5142" s="223" t="s">
        <v>5588</v>
      </c>
      <c r="C5142" s="220" t="s">
        <v>433</v>
      </c>
      <c r="D5142" s="221">
        <v>44.33</v>
      </c>
    </row>
    <row r="5143" spans="1:4" ht="50.1" customHeight="1" x14ac:dyDescent="0.2">
      <c r="A5143" s="226">
        <v>92404</v>
      </c>
      <c r="B5143" s="223" t="s">
        <v>5589</v>
      </c>
      <c r="C5143" s="220" t="s">
        <v>433</v>
      </c>
      <c r="D5143" s="221">
        <v>51.57</v>
      </c>
    </row>
    <row r="5144" spans="1:4" ht="50.1" customHeight="1" x14ac:dyDescent="0.2">
      <c r="A5144" s="226">
        <v>92405</v>
      </c>
      <c r="B5144" s="223" t="s">
        <v>5590</v>
      </c>
      <c r="C5144" s="220" t="s">
        <v>433</v>
      </c>
      <c r="D5144" s="221">
        <v>52.57</v>
      </c>
    </row>
    <row r="5145" spans="1:4" ht="50.1" customHeight="1" x14ac:dyDescent="0.2">
      <c r="A5145" s="226">
        <v>92406</v>
      </c>
      <c r="B5145" s="223" t="s">
        <v>5591</v>
      </c>
      <c r="C5145" s="220" t="s">
        <v>433</v>
      </c>
      <c r="D5145" s="221">
        <v>62.95</v>
      </c>
    </row>
    <row r="5146" spans="1:4" ht="50.1" customHeight="1" x14ac:dyDescent="0.2">
      <c r="A5146" s="226">
        <v>92407</v>
      </c>
      <c r="B5146" s="223" t="s">
        <v>5592</v>
      </c>
      <c r="C5146" s="220" t="s">
        <v>433</v>
      </c>
      <c r="D5146" s="221">
        <v>64.02</v>
      </c>
    </row>
    <row r="5147" spans="1:4" ht="50.1" customHeight="1" x14ac:dyDescent="0.2">
      <c r="A5147" s="226">
        <v>93679</v>
      </c>
      <c r="B5147" s="223" t="s">
        <v>5593</v>
      </c>
      <c r="C5147" s="220" t="s">
        <v>433</v>
      </c>
      <c r="D5147" s="221">
        <v>59.02</v>
      </c>
    </row>
    <row r="5148" spans="1:4" ht="50.1" customHeight="1" x14ac:dyDescent="0.2">
      <c r="A5148" s="226">
        <v>93680</v>
      </c>
      <c r="B5148" s="223" t="s">
        <v>5594</v>
      </c>
      <c r="C5148" s="220" t="s">
        <v>433</v>
      </c>
      <c r="D5148" s="221">
        <v>49.28</v>
      </c>
    </row>
    <row r="5149" spans="1:4" ht="50.1" customHeight="1" x14ac:dyDescent="0.2">
      <c r="A5149" s="226">
        <v>93681</v>
      </c>
      <c r="B5149" s="223" t="s">
        <v>5595</v>
      </c>
      <c r="C5149" s="220" t="s">
        <v>433</v>
      </c>
      <c r="D5149" s="221">
        <v>59.5</v>
      </c>
    </row>
    <row r="5150" spans="1:4" ht="50.1" customHeight="1" x14ac:dyDescent="0.2">
      <c r="A5150" s="226">
        <v>93682</v>
      </c>
      <c r="B5150" s="223" t="s">
        <v>5596</v>
      </c>
      <c r="C5150" s="220" t="s">
        <v>433</v>
      </c>
      <c r="D5150" s="221">
        <v>60.62</v>
      </c>
    </row>
    <row r="5151" spans="1:4" ht="50.1" customHeight="1" x14ac:dyDescent="0.2">
      <c r="A5151" s="226">
        <v>97114</v>
      </c>
      <c r="B5151" s="223" t="s">
        <v>5597</v>
      </c>
      <c r="C5151" s="220" t="s">
        <v>125</v>
      </c>
      <c r="D5151" s="221">
        <v>0.28999999999999998</v>
      </c>
    </row>
    <row r="5152" spans="1:4" ht="50.1" customHeight="1" x14ac:dyDescent="0.2">
      <c r="A5152" s="226">
        <v>97115</v>
      </c>
      <c r="B5152" s="223" t="s">
        <v>5598</v>
      </c>
      <c r="C5152" s="220" t="s">
        <v>356</v>
      </c>
      <c r="D5152" s="221">
        <v>32.92</v>
      </c>
    </row>
    <row r="5153" spans="1:4" ht="50.1" customHeight="1" x14ac:dyDescent="0.2">
      <c r="A5153" s="226">
        <v>97120</v>
      </c>
      <c r="B5153" s="223" t="s">
        <v>5599</v>
      </c>
      <c r="C5153" s="220" t="s">
        <v>356</v>
      </c>
      <c r="D5153" s="221">
        <v>6.01</v>
      </c>
    </row>
    <row r="5154" spans="1:4" ht="50.1" customHeight="1" x14ac:dyDescent="0.2">
      <c r="A5154" s="226">
        <v>97802</v>
      </c>
      <c r="B5154" s="223" t="s">
        <v>5600</v>
      </c>
      <c r="C5154" s="220" t="s">
        <v>433</v>
      </c>
      <c r="D5154" s="221">
        <v>3.52</v>
      </c>
    </row>
    <row r="5155" spans="1:4" ht="50.1" customHeight="1" x14ac:dyDescent="0.2">
      <c r="A5155" s="226">
        <v>97803</v>
      </c>
      <c r="B5155" s="223" t="s">
        <v>5601</v>
      </c>
      <c r="C5155" s="220" t="s">
        <v>433</v>
      </c>
      <c r="D5155" s="221">
        <v>4.18</v>
      </c>
    </row>
    <row r="5156" spans="1:4" ht="50.1" customHeight="1" x14ac:dyDescent="0.2">
      <c r="A5156" s="226">
        <v>97805</v>
      </c>
      <c r="B5156" s="223" t="s">
        <v>5602</v>
      </c>
      <c r="C5156" s="220" t="s">
        <v>433</v>
      </c>
      <c r="D5156" s="221">
        <v>7.79</v>
      </c>
    </row>
    <row r="5157" spans="1:4" ht="50.1" customHeight="1" x14ac:dyDescent="0.2">
      <c r="A5157" s="226">
        <v>97806</v>
      </c>
      <c r="B5157" s="223" t="s">
        <v>5603</v>
      </c>
      <c r="C5157" s="220" t="s">
        <v>433</v>
      </c>
      <c r="D5157" s="221">
        <v>9.34</v>
      </c>
    </row>
    <row r="5158" spans="1:4" ht="50.1" customHeight="1" x14ac:dyDescent="0.2">
      <c r="A5158" s="226">
        <v>97807</v>
      </c>
      <c r="B5158" s="223" t="s">
        <v>5604</v>
      </c>
      <c r="C5158" s="220" t="s">
        <v>433</v>
      </c>
      <c r="D5158" s="221">
        <v>10.93</v>
      </c>
    </row>
    <row r="5159" spans="1:4" ht="50.1" customHeight="1" x14ac:dyDescent="0.2">
      <c r="A5159" s="226">
        <v>97809</v>
      </c>
      <c r="B5159" s="223" t="s">
        <v>5605</v>
      </c>
      <c r="C5159" s="220" t="s">
        <v>433</v>
      </c>
      <c r="D5159" s="221">
        <v>14</v>
      </c>
    </row>
    <row r="5160" spans="1:4" ht="50.1" customHeight="1" x14ac:dyDescent="0.2">
      <c r="A5160" s="226">
        <v>97810</v>
      </c>
      <c r="B5160" s="223" t="s">
        <v>5606</v>
      </c>
      <c r="C5160" s="220" t="s">
        <v>433</v>
      </c>
      <c r="D5160" s="221">
        <v>15.57</v>
      </c>
    </row>
    <row r="5161" spans="1:4" ht="50.1" customHeight="1" x14ac:dyDescent="0.2">
      <c r="A5161" s="226">
        <v>97811</v>
      </c>
      <c r="B5161" s="223" t="s">
        <v>5607</v>
      </c>
      <c r="C5161" s="220" t="s">
        <v>433</v>
      </c>
      <c r="D5161" s="221">
        <v>17.190000000000001</v>
      </c>
    </row>
    <row r="5162" spans="1:4" ht="50.1" customHeight="1" x14ac:dyDescent="0.2">
      <c r="A5162" s="226">
        <v>97813</v>
      </c>
      <c r="B5162" s="223" t="s">
        <v>5608</v>
      </c>
      <c r="C5162" s="220" t="s">
        <v>433</v>
      </c>
      <c r="D5162" s="221">
        <v>3.68</v>
      </c>
    </row>
    <row r="5163" spans="1:4" ht="50.1" customHeight="1" x14ac:dyDescent="0.2">
      <c r="A5163" s="226">
        <v>97814</v>
      </c>
      <c r="B5163" s="223" t="s">
        <v>5609</v>
      </c>
      <c r="C5163" s="220" t="s">
        <v>433</v>
      </c>
      <c r="D5163" s="221">
        <v>4.34</v>
      </c>
    </row>
    <row r="5164" spans="1:4" ht="50.1" customHeight="1" x14ac:dyDescent="0.2">
      <c r="A5164" s="226">
        <v>97816</v>
      </c>
      <c r="B5164" s="223" t="s">
        <v>5610</v>
      </c>
      <c r="C5164" s="220" t="s">
        <v>433</v>
      </c>
      <c r="D5164" s="221">
        <v>8.26</v>
      </c>
    </row>
    <row r="5165" spans="1:4" ht="50.1" customHeight="1" x14ac:dyDescent="0.2">
      <c r="A5165" s="226">
        <v>97817</v>
      </c>
      <c r="B5165" s="223" t="s">
        <v>5611</v>
      </c>
      <c r="C5165" s="220" t="s">
        <v>433</v>
      </c>
      <c r="D5165" s="221">
        <v>9.81</v>
      </c>
    </row>
    <row r="5166" spans="1:4" ht="50.1" customHeight="1" x14ac:dyDescent="0.2">
      <c r="A5166" s="226">
        <v>97818</v>
      </c>
      <c r="B5166" s="223" t="s">
        <v>5612</v>
      </c>
      <c r="C5166" s="220" t="s">
        <v>433</v>
      </c>
      <c r="D5166" s="221">
        <v>11.59</v>
      </c>
    </row>
    <row r="5167" spans="1:4" ht="50.1" customHeight="1" x14ac:dyDescent="0.2">
      <c r="A5167" s="226">
        <v>97820</v>
      </c>
      <c r="B5167" s="223" t="s">
        <v>5613</v>
      </c>
      <c r="C5167" s="220" t="s">
        <v>433</v>
      </c>
      <c r="D5167" s="221">
        <v>14.99</v>
      </c>
    </row>
    <row r="5168" spans="1:4" ht="50.1" customHeight="1" x14ac:dyDescent="0.2">
      <c r="A5168" s="226">
        <v>97821</v>
      </c>
      <c r="B5168" s="223" t="s">
        <v>5614</v>
      </c>
      <c r="C5168" s="220" t="s">
        <v>433</v>
      </c>
      <c r="D5168" s="221">
        <v>16.55</v>
      </c>
    </row>
    <row r="5169" spans="1:4" ht="50.1" customHeight="1" x14ac:dyDescent="0.2">
      <c r="A5169" s="226">
        <v>97822</v>
      </c>
      <c r="B5169" s="223" t="s">
        <v>5615</v>
      </c>
      <c r="C5169" s="220" t="s">
        <v>433</v>
      </c>
      <c r="D5169" s="221">
        <v>18.34</v>
      </c>
    </row>
    <row r="5170" spans="1:4" ht="50.1" customHeight="1" x14ac:dyDescent="0.2">
      <c r="A5170" s="226">
        <v>72947</v>
      </c>
      <c r="B5170" s="223" t="s">
        <v>5616</v>
      </c>
      <c r="C5170" s="220" t="s">
        <v>433</v>
      </c>
      <c r="D5170" s="221">
        <v>26.89</v>
      </c>
    </row>
    <row r="5171" spans="1:4" ht="50.1" customHeight="1" x14ac:dyDescent="0.2">
      <c r="A5171" s="226">
        <v>83693</v>
      </c>
      <c r="B5171" s="223" t="s">
        <v>5617</v>
      </c>
      <c r="C5171" s="220" t="s">
        <v>433</v>
      </c>
      <c r="D5171" s="221">
        <v>2.98</v>
      </c>
    </row>
    <row r="5172" spans="1:4" ht="50.1" customHeight="1" x14ac:dyDescent="0.2">
      <c r="A5172" s="226" t="s">
        <v>5618</v>
      </c>
      <c r="B5172" s="223" t="s">
        <v>5619</v>
      </c>
      <c r="C5172" s="220" t="s">
        <v>125</v>
      </c>
      <c r="D5172" s="221">
        <v>444.72</v>
      </c>
    </row>
    <row r="5173" spans="1:4" ht="50.1" customHeight="1" x14ac:dyDescent="0.2">
      <c r="A5173" s="226" t="s">
        <v>5620</v>
      </c>
      <c r="B5173" s="223" t="s">
        <v>5621</v>
      </c>
      <c r="C5173" s="220" t="s">
        <v>125</v>
      </c>
      <c r="D5173" s="221">
        <v>382.58</v>
      </c>
    </row>
    <row r="5174" spans="1:4" ht="50.1" customHeight="1" x14ac:dyDescent="0.2">
      <c r="A5174" s="226" t="s">
        <v>5622</v>
      </c>
      <c r="B5174" s="223" t="s">
        <v>5623</v>
      </c>
      <c r="C5174" s="220" t="s">
        <v>433</v>
      </c>
      <c r="D5174" s="221">
        <v>4.3499999999999996</v>
      </c>
    </row>
    <row r="5175" spans="1:4" ht="50.1" customHeight="1" x14ac:dyDescent="0.2">
      <c r="A5175" s="226">
        <v>72962</v>
      </c>
      <c r="B5175" s="223" t="s">
        <v>5624</v>
      </c>
      <c r="C5175" s="220" t="s">
        <v>114</v>
      </c>
      <c r="D5175" s="221">
        <v>252.03</v>
      </c>
    </row>
    <row r="5176" spans="1:4" ht="50.1" customHeight="1" x14ac:dyDescent="0.2">
      <c r="A5176" s="226">
        <v>72963</v>
      </c>
      <c r="B5176" s="223" t="s">
        <v>5625</v>
      </c>
      <c r="C5176" s="220" t="s">
        <v>114</v>
      </c>
      <c r="D5176" s="221">
        <v>213.51</v>
      </c>
    </row>
    <row r="5177" spans="1:4" ht="50.1" customHeight="1" x14ac:dyDescent="0.2">
      <c r="A5177" s="226">
        <v>95990</v>
      </c>
      <c r="B5177" s="223" t="s">
        <v>5626</v>
      </c>
      <c r="C5177" s="220" t="s">
        <v>1498</v>
      </c>
      <c r="D5177" s="221">
        <v>789.51</v>
      </c>
    </row>
    <row r="5178" spans="1:4" ht="50.1" customHeight="1" x14ac:dyDescent="0.2">
      <c r="A5178" s="226">
        <v>95992</v>
      </c>
      <c r="B5178" s="223" t="s">
        <v>5627</v>
      </c>
      <c r="C5178" s="220" t="s">
        <v>1498</v>
      </c>
      <c r="D5178" s="221">
        <v>727.39</v>
      </c>
    </row>
    <row r="5179" spans="1:4" ht="50.1" customHeight="1" x14ac:dyDescent="0.2">
      <c r="A5179" s="226">
        <v>95993</v>
      </c>
      <c r="B5179" s="223" t="s">
        <v>5628</v>
      </c>
      <c r="C5179" s="220" t="s">
        <v>1498</v>
      </c>
      <c r="D5179" s="221">
        <v>753.4</v>
      </c>
    </row>
    <row r="5180" spans="1:4" ht="50.1" customHeight="1" x14ac:dyDescent="0.2">
      <c r="A5180" s="226">
        <v>95994</v>
      </c>
      <c r="B5180" s="223" t="s">
        <v>5629</v>
      </c>
      <c r="C5180" s="220" t="s">
        <v>1498</v>
      </c>
      <c r="D5180" s="221">
        <v>701.37</v>
      </c>
    </row>
    <row r="5181" spans="1:4" ht="50.1" customHeight="1" x14ac:dyDescent="0.2">
      <c r="A5181" s="226">
        <v>95995</v>
      </c>
      <c r="B5181" s="223" t="s">
        <v>5630</v>
      </c>
      <c r="C5181" s="220" t="s">
        <v>1498</v>
      </c>
      <c r="D5181" s="221">
        <v>731.12</v>
      </c>
    </row>
    <row r="5182" spans="1:4" ht="50.1" customHeight="1" x14ac:dyDescent="0.2">
      <c r="A5182" s="226">
        <v>95996</v>
      </c>
      <c r="B5182" s="223" t="s">
        <v>5631</v>
      </c>
      <c r="C5182" s="220" t="s">
        <v>1498</v>
      </c>
      <c r="D5182" s="221">
        <v>685.33</v>
      </c>
    </row>
    <row r="5183" spans="1:4" ht="50.1" customHeight="1" x14ac:dyDescent="0.2">
      <c r="A5183" s="226">
        <v>95997</v>
      </c>
      <c r="B5183" s="223" t="s">
        <v>5632</v>
      </c>
      <c r="C5183" s="220" t="s">
        <v>1498</v>
      </c>
      <c r="D5183" s="221">
        <v>717.23</v>
      </c>
    </row>
    <row r="5184" spans="1:4" ht="50.1" customHeight="1" x14ac:dyDescent="0.2">
      <c r="A5184" s="226">
        <v>95998</v>
      </c>
      <c r="B5184" s="223" t="s">
        <v>5633</v>
      </c>
      <c r="C5184" s="220" t="s">
        <v>1498</v>
      </c>
      <c r="D5184" s="221">
        <v>675.34</v>
      </c>
    </row>
    <row r="5185" spans="1:4" ht="50.1" customHeight="1" x14ac:dyDescent="0.2">
      <c r="A5185" s="226">
        <v>95999</v>
      </c>
      <c r="B5185" s="223" t="s">
        <v>5634</v>
      </c>
      <c r="C5185" s="220" t="s">
        <v>1498</v>
      </c>
      <c r="D5185" s="221">
        <v>707.33</v>
      </c>
    </row>
    <row r="5186" spans="1:4" ht="50.1" customHeight="1" x14ac:dyDescent="0.2">
      <c r="A5186" s="226">
        <v>96000</v>
      </c>
      <c r="B5186" s="223" t="s">
        <v>5635</v>
      </c>
      <c r="C5186" s="220" t="s">
        <v>1498</v>
      </c>
      <c r="D5186" s="221">
        <v>668.23</v>
      </c>
    </row>
    <row r="5187" spans="1:4" ht="50.1" customHeight="1" x14ac:dyDescent="0.2">
      <c r="A5187" s="226">
        <v>96001</v>
      </c>
      <c r="B5187" s="223" t="s">
        <v>5636</v>
      </c>
      <c r="C5187" s="220" t="s">
        <v>433</v>
      </c>
      <c r="D5187" s="221">
        <v>5.0199999999999996</v>
      </c>
    </row>
    <row r="5188" spans="1:4" ht="50.1" customHeight="1" x14ac:dyDescent="0.2">
      <c r="A5188" s="226">
        <v>96002</v>
      </c>
      <c r="B5188" s="223" t="s">
        <v>5637</v>
      </c>
      <c r="C5188" s="220" t="s">
        <v>433</v>
      </c>
      <c r="D5188" s="221">
        <v>5.85</v>
      </c>
    </row>
    <row r="5189" spans="1:4" ht="50.1" customHeight="1" x14ac:dyDescent="0.2">
      <c r="A5189" s="226">
        <v>96393</v>
      </c>
      <c r="B5189" s="223" t="s">
        <v>5638</v>
      </c>
      <c r="C5189" s="220" t="s">
        <v>1498</v>
      </c>
      <c r="D5189" s="221">
        <v>139.6</v>
      </c>
    </row>
    <row r="5190" spans="1:4" ht="50.1" customHeight="1" x14ac:dyDescent="0.2">
      <c r="A5190" s="226">
        <v>96394</v>
      </c>
      <c r="B5190" s="223" t="s">
        <v>5639</v>
      </c>
      <c r="C5190" s="220" t="s">
        <v>1498</v>
      </c>
      <c r="D5190" s="221">
        <v>172.87</v>
      </c>
    </row>
    <row r="5191" spans="1:4" ht="50.1" customHeight="1" x14ac:dyDescent="0.2">
      <c r="A5191" s="226">
        <v>96395</v>
      </c>
      <c r="B5191" s="223" t="s">
        <v>5640</v>
      </c>
      <c r="C5191" s="220" t="s">
        <v>1498</v>
      </c>
      <c r="D5191" s="221">
        <v>188.13</v>
      </c>
    </row>
    <row r="5192" spans="1:4" ht="50.1" customHeight="1" x14ac:dyDescent="0.2">
      <c r="A5192" s="226">
        <v>73445</v>
      </c>
      <c r="B5192" s="223" t="s">
        <v>5641</v>
      </c>
      <c r="C5192" s="220" t="s">
        <v>433</v>
      </c>
      <c r="D5192" s="221">
        <v>7.41</v>
      </c>
    </row>
    <row r="5193" spans="1:4" ht="50.1" customHeight="1" x14ac:dyDescent="0.2">
      <c r="A5193" s="226">
        <v>73446</v>
      </c>
      <c r="B5193" s="223" t="s">
        <v>5642</v>
      </c>
      <c r="C5193" s="220" t="s">
        <v>433</v>
      </c>
      <c r="D5193" s="221">
        <v>16.45</v>
      </c>
    </row>
    <row r="5194" spans="1:4" ht="50.1" customHeight="1" x14ac:dyDescent="0.2">
      <c r="A5194" s="226" t="s">
        <v>5643</v>
      </c>
      <c r="B5194" s="223" t="s">
        <v>5644</v>
      </c>
      <c r="C5194" s="220" t="s">
        <v>433</v>
      </c>
      <c r="D5194" s="221">
        <v>12.22</v>
      </c>
    </row>
    <row r="5195" spans="1:4" ht="50.1" customHeight="1" x14ac:dyDescent="0.2">
      <c r="A5195" s="226" t="s">
        <v>5645</v>
      </c>
      <c r="B5195" s="223" t="s">
        <v>5646</v>
      </c>
      <c r="C5195" s="220" t="s">
        <v>433</v>
      </c>
      <c r="D5195" s="221">
        <v>15.14</v>
      </c>
    </row>
    <row r="5196" spans="1:4" ht="50.1" customHeight="1" x14ac:dyDescent="0.2">
      <c r="A5196" s="226">
        <v>79462</v>
      </c>
      <c r="B5196" s="223" t="s">
        <v>5647</v>
      </c>
      <c r="C5196" s="220" t="s">
        <v>433</v>
      </c>
      <c r="D5196" s="221">
        <v>34.380000000000003</v>
      </c>
    </row>
    <row r="5197" spans="1:4" ht="50.1" customHeight="1" x14ac:dyDescent="0.2">
      <c r="A5197" s="226" t="s">
        <v>5648</v>
      </c>
      <c r="B5197" s="223" t="s">
        <v>5649</v>
      </c>
      <c r="C5197" s="220" t="s">
        <v>433</v>
      </c>
      <c r="D5197" s="221">
        <v>9.59</v>
      </c>
    </row>
    <row r="5198" spans="1:4" ht="50.1" customHeight="1" x14ac:dyDescent="0.2">
      <c r="A5198" s="226">
        <v>84651</v>
      </c>
      <c r="B5198" s="223" t="s">
        <v>5650</v>
      </c>
      <c r="C5198" s="220" t="s">
        <v>433</v>
      </c>
      <c r="D5198" s="221">
        <v>8.41</v>
      </c>
    </row>
    <row r="5199" spans="1:4" ht="50.1" customHeight="1" x14ac:dyDescent="0.2">
      <c r="A5199" s="226">
        <v>88411</v>
      </c>
      <c r="B5199" s="223" t="s">
        <v>5651</v>
      </c>
      <c r="C5199" s="220" t="s">
        <v>433</v>
      </c>
      <c r="D5199" s="221">
        <v>1.8</v>
      </c>
    </row>
    <row r="5200" spans="1:4" ht="50.1" customHeight="1" x14ac:dyDescent="0.2">
      <c r="A5200" s="226">
        <v>88412</v>
      </c>
      <c r="B5200" s="223" t="s">
        <v>5652</v>
      </c>
      <c r="C5200" s="220" t="s">
        <v>433</v>
      </c>
      <c r="D5200" s="221">
        <v>1.31</v>
      </c>
    </row>
    <row r="5201" spans="1:4" ht="50.1" customHeight="1" x14ac:dyDescent="0.2">
      <c r="A5201" s="226">
        <v>88413</v>
      </c>
      <c r="B5201" s="223" t="s">
        <v>5653</v>
      </c>
      <c r="C5201" s="220" t="s">
        <v>433</v>
      </c>
      <c r="D5201" s="221">
        <v>2.77</v>
      </c>
    </row>
    <row r="5202" spans="1:4" ht="50.1" customHeight="1" x14ac:dyDescent="0.2">
      <c r="A5202" s="226">
        <v>88414</v>
      </c>
      <c r="B5202" s="223" t="s">
        <v>5654</v>
      </c>
      <c r="C5202" s="220" t="s">
        <v>433</v>
      </c>
      <c r="D5202" s="221">
        <v>3.09</v>
      </c>
    </row>
    <row r="5203" spans="1:4" ht="50.1" customHeight="1" x14ac:dyDescent="0.2">
      <c r="A5203" s="226">
        <v>88415</v>
      </c>
      <c r="B5203" s="223" t="s">
        <v>5655</v>
      </c>
      <c r="C5203" s="220" t="s">
        <v>433</v>
      </c>
      <c r="D5203" s="221">
        <v>1.95</v>
      </c>
    </row>
    <row r="5204" spans="1:4" ht="50.1" customHeight="1" x14ac:dyDescent="0.2">
      <c r="A5204" s="226">
        <v>88416</v>
      </c>
      <c r="B5204" s="223" t="s">
        <v>5656</v>
      </c>
      <c r="C5204" s="220" t="s">
        <v>433</v>
      </c>
      <c r="D5204" s="221">
        <v>13.22</v>
      </c>
    </row>
    <row r="5205" spans="1:4" ht="50.1" customHeight="1" x14ac:dyDescent="0.2">
      <c r="A5205" s="226">
        <v>88417</v>
      </c>
      <c r="B5205" s="223" t="s">
        <v>5657</v>
      </c>
      <c r="C5205" s="220" t="s">
        <v>433</v>
      </c>
      <c r="D5205" s="221">
        <v>11.49</v>
      </c>
    </row>
    <row r="5206" spans="1:4" ht="50.1" customHeight="1" x14ac:dyDescent="0.2">
      <c r="A5206" s="226">
        <v>88420</v>
      </c>
      <c r="B5206" s="223" t="s">
        <v>5658</v>
      </c>
      <c r="C5206" s="220" t="s">
        <v>433</v>
      </c>
      <c r="D5206" s="221">
        <v>16.73</v>
      </c>
    </row>
    <row r="5207" spans="1:4" ht="50.1" customHeight="1" x14ac:dyDescent="0.2">
      <c r="A5207" s="226">
        <v>88421</v>
      </c>
      <c r="B5207" s="223" t="s">
        <v>5659</v>
      </c>
      <c r="C5207" s="220" t="s">
        <v>433</v>
      </c>
      <c r="D5207" s="221">
        <v>17.84</v>
      </c>
    </row>
    <row r="5208" spans="1:4" ht="50.1" customHeight="1" x14ac:dyDescent="0.2">
      <c r="A5208" s="226">
        <v>88423</v>
      </c>
      <c r="B5208" s="223" t="s">
        <v>5660</v>
      </c>
      <c r="C5208" s="220" t="s">
        <v>433</v>
      </c>
      <c r="D5208" s="221">
        <v>13.77</v>
      </c>
    </row>
    <row r="5209" spans="1:4" ht="50.1" customHeight="1" x14ac:dyDescent="0.2">
      <c r="A5209" s="226">
        <v>88424</v>
      </c>
      <c r="B5209" s="223" t="s">
        <v>5661</v>
      </c>
      <c r="C5209" s="220" t="s">
        <v>433</v>
      </c>
      <c r="D5209" s="221">
        <v>15.61</v>
      </c>
    </row>
    <row r="5210" spans="1:4" ht="50.1" customHeight="1" x14ac:dyDescent="0.2">
      <c r="A5210" s="226">
        <v>88426</v>
      </c>
      <c r="B5210" s="223" t="s">
        <v>5662</v>
      </c>
      <c r="C5210" s="220" t="s">
        <v>433</v>
      </c>
      <c r="D5210" s="221">
        <v>12.61</v>
      </c>
    </row>
    <row r="5211" spans="1:4" ht="50.1" customHeight="1" x14ac:dyDescent="0.2">
      <c r="A5211" s="226">
        <v>88428</v>
      </c>
      <c r="B5211" s="223" t="s">
        <v>5663</v>
      </c>
      <c r="C5211" s="220" t="s">
        <v>433</v>
      </c>
      <c r="D5211" s="221">
        <v>21.65</v>
      </c>
    </row>
    <row r="5212" spans="1:4" ht="50.1" customHeight="1" x14ac:dyDescent="0.2">
      <c r="A5212" s="226">
        <v>88429</v>
      </c>
      <c r="B5212" s="223" t="s">
        <v>5664</v>
      </c>
      <c r="C5212" s="220" t="s">
        <v>433</v>
      </c>
      <c r="D5212" s="221">
        <v>23.57</v>
      </c>
    </row>
    <row r="5213" spans="1:4" ht="50.1" customHeight="1" x14ac:dyDescent="0.2">
      <c r="A5213" s="226">
        <v>88431</v>
      </c>
      <c r="B5213" s="223" t="s">
        <v>5665</v>
      </c>
      <c r="C5213" s="220" t="s">
        <v>433</v>
      </c>
      <c r="D5213" s="221">
        <v>16.55</v>
      </c>
    </row>
    <row r="5214" spans="1:4" ht="50.1" customHeight="1" x14ac:dyDescent="0.2">
      <c r="A5214" s="226">
        <v>88432</v>
      </c>
      <c r="B5214" s="223" t="s">
        <v>5666</v>
      </c>
      <c r="C5214" s="220" t="s">
        <v>433</v>
      </c>
      <c r="D5214" s="221">
        <v>12.18</v>
      </c>
    </row>
    <row r="5215" spans="1:4" ht="50.1" customHeight="1" x14ac:dyDescent="0.2">
      <c r="A5215" s="226">
        <v>88482</v>
      </c>
      <c r="B5215" s="223" t="s">
        <v>5667</v>
      </c>
      <c r="C5215" s="220" t="s">
        <v>433</v>
      </c>
      <c r="D5215" s="221">
        <v>2.2999999999999998</v>
      </c>
    </row>
    <row r="5216" spans="1:4" ht="50.1" customHeight="1" x14ac:dyDescent="0.2">
      <c r="A5216" s="226">
        <v>88483</v>
      </c>
      <c r="B5216" s="223" t="s">
        <v>5668</v>
      </c>
      <c r="C5216" s="220" t="s">
        <v>433</v>
      </c>
      <c r="D5216" s="221">
        <v>2.1</v>
      </c>
    </row>
    <row r="5217" spans="1:4" ht="50.1" customHeight="1" x14ac:dyDescent="0.2">
      <c r="A5217" s="226">
        <v>88484</v>
      </c>
      <c r="B5217" s="223" t="s">
        <v>5669</v>
      </c>
      <c r="C5217" s="220" t="s">
        <v>433</v>
      </c>
      <c r="D5217" s="221">
        <v>1.96</v>
      </c>
    </row>
    <row r="5218" spans="1:4" ht="50.1" customHeight="1" x14ac:dyDescent="0.2">
      <c r="A5218" s="226">
        <v>88485</v>
      </c>
      <c r="B5218" s="223" t="s">
        <v>5670</v>
      </c>
      <c r="C5218" s="220" t="s">
        <v>433</v>
      </c>
      <c r="D5218" s="221">
        <v>1.67</v>
      </c>
    </row>
    <row r="5219" spans="1:4" ht="50.1" customHeight="1" x14ac:dyDescent="0.2">
      <c r="A5219" s="226">
        <v>88486</v>
      </c>
      <c r="B5219" s="223" t="s">
        <v>5671</v>
      </c>
      <c r="C5219" s="220" t="s">
        <v>433</v>
      </c>
      <c r="D5219" s="221">
        <v>8.7100000000000009</v>
      </c>
    </row>
    <row r="5220" spans="1:4" ht="50.1" customHeight="1" x14ac:dyDescent="0.2">
      <c r="A5220" s="226">
        <v>88487</v>
      </c>
      <c r="B5220" s="223" t="s">
        <v>5672</v>
      </c>
      <c r="C5220" s="220" t="s">
        <v>433</v>
      </c>
      <c r="D5220" s="221">
        <v>7.79</v>
      </c>
    </row>
    <row r="5221" spans="1:4" ht="50.1" customHeight="1" x14ac:dyDescent="0.2">
      <c r="A5221" s="226">
        <v>88488</v>
      </c>
      <c r="B5221" s="223" t="s">
        <v>5673</v>
      </c>
      <c r="C5221" s="220" t="s">
        <v>433</v>
      </c>
      <c r="D5221" s="221">
        <v>11.2</v>
      </c>
    </row>
    <row r="5222" spans="1:4" ht="50.1" customHeight="1" x14ac:dyDescent="0.2">
      <c r="A5222" s="226">
        <v>88489</v>
      </c>
      <c r="B5222" s="223" t="s">
        <v>5674</v>
      </c>
      <c r="C5222" s="220" t="s">
        <v>433</v>
      </c>
      <c r="D5222" s="221">
        <v>9.8800000000000008</v>
      </c>
    </row>
    <row r="5223" spans="1:4" ht="50.1" customHeight="1" x14ac:dyDescent="0.2">
      <c r="A5223" s="226">
        <v>88490</v>
      </c>
      <c r="B5223" s="223" t="s">
        <v>5675</v>
      </c>
      <c r="C5223" s="220" t="s">
        <v>433</v>
      </c>
      <c r="D5223" s="221">
        <v>6.31</v>
      </c>
    </row>
    <row r="5224" spans="1:4" ht="50.1" customHeight="1" x14ac:dyDescent="0.2">
      <c r="A5224" s="226">
        <v>88491</v>
      </c>
      <c r="B5224" s="223" t="s">
        <v>5676</v>
      </c>
      <c r="C5224" s="220" t="s">
        <v>433</v>
      </c>
      <c r="D5224" s="221">
        <v>6.08</v>
      </c>
    </row>
    <row r="5225" spans="1:4" ht="50.1" customHeight="1" x14ac:dyDescent="0.2">
      <c r="A5225" s="226">
        <v>88492</v>
      </c>
      <c r="B5225" s="223" t="s">
        <v>5677</v>
      </c>
      <c r="C5225" s="220" t="s">
        <v>433</v>
      </c>
      <c r="D5225" s="221">
        <v>7.57</v>
      </c>
    </row>
    <row r="5226" spans="1:4" ht="50.1" customHeight="1" x14ac:dyDescent="0.2">
      <c r="A5226" s="226">
        <v>88493</v>
      </c>
      <c r="B5226" s="223" t="s">
        <v>5678</v>
      </c>
      <c r="C5226" s="220" t="s">
        <v>433</v>
      </c>
      <c r="D5226" s="221">
        <v>7.23</v>
      </c>
    </row>
    <row r="5227" spans="1:4" ht="50.1" customHeight="1" x14ac:dyDescent="0.2">
      <c r="A5227" s="226">
        <v>88494</v>
      </c>
      <c r="B5227" s="223" t="s">
        <v>5679</v>
      </c>
      <c r="C5227" s="220" t="s">
        <v>433</v>
      </c>
      <c r="D5227" s="221">
        <v>13.22</v>
      </c>
    </row>
    <row r="5228" spans="1:4" ht="50.1" customHeight="1" x14ac:dyDescent="0.2">
      <c r="A5228" s="226">
        <v>88495</v>
      </c>
      <c r="B5228" s="223" t="s">
        <v>5680</v>
      </c>
      <c r="C5228" s="220" t="s">
        <v>433</v>
      </c>
      <c r="D5228" s="221">
        <v>6.87</v>
      </c>
    </row>
    <row r="5229" spans="1:4" ht="50.1" customHeight="1" x14ac:dyDescent="0.2">
      <c r="A5229" s="226">
        <v>88496</v>
      </c>
      <c r="B5229" s="223" t="s">
        <v>5681</v>
      </c>
      <c r="C5229" s="220" t="s">
        <v>433</v>
      </c>
      <c r="D5229" s="221">
        <v>17.86</v>
      </c>
    </row>
    <row r="5230" spans="1:4" ht="50.1" customHeight="1" x14ac:dyDescent="0.2">
      <c r="A5230" s="226">
        <v>88497</v>
      </c>
      <c r="B5230" s="223" t="s">
        <v>5682</v>
      </c>
      <c r="C5230" s="220" t="s">
        <v>433</v>
      </c>
      <c r="D5230" s="221">
        <v>9.39</v>
      </c>
    </row>
    <row r="5231" spans="1:4" ht="50.1" customHeight="1" x14ac:dyDescent="0.2">
      <c r="A5231" s="226">
        <v>95305</v>
      </c>
      <c r="B5231" s="223" t="s">
        <v>5683</v>
      </c>
      <c r="C5231" s="220" t="s">
        <v>433</v>
      </c>
      <c r="D5231" s="221">
        <v>10.24</v>
      </c>
    </row>
    <row r="5232" spans="1:4" ht="50.1" customHeight="1" x14ac:dyDescent="0.2">
      <c r="A5232" s="226">
        <v>95306</v>
      </c>
      <c r="B5232" s="223" t="s">
        <v>5684</v>
      </c>
      <c r="C5232" s="220" t="s">
        <v>433</v>
      </c>
      <c r="D5232" s="221">
        <v>11.92</v>
      </c>
    </row>
    <row r="5233" spans="1:4" ht="50.1" customHeight="1" x14ac:dyDescent="0.2">
      <c r="A5233" s="226">
        <v>95622</v>
      </c>
      <c r="B5233" s="223" t="s">
        <v>5685</v>
      </c>
      <c r="C5233" s="220" t="s">
        <v>433</v>
      </c>
      <c r="D5233" s="221">
        <v>10.08</v>
      </c>
    </row>
    <row r="5234" spans="1:4" ht="50.1" customHeight="1" x14ac:dyDescent="0.2">
      <c r="A5234" s="226">
        <v>95623</v>
      </c>
      <c r="B5234" s="223" t="s">
        <v>5686</v>
      </c>
      <c r="C5234" s="220" t="s">
        <v>433</v>
      </c>
      <c r="D5234" s="221">
        <v>7.71</v>
      </c>
    </row>
    <row r="5235" spans="1:4" ht="50.1" customHeight="1" x14ac:dyDescent="0.2">
      <c r="A5235" s="226">
        <v>95624</v>
      </c>
      <c r="B5235" s="223" t="s">
        <v>5687</v>
      </c>
      <c r="C5235" s="220" t="s">
        <v>433</v>
      </c>
      <c r="D5235" s="221">
        <v>14.9</v>
      </c>
    </row>
    <row r="5236" spans="1:4" ht="50.1" customHeight="1" x14ac:dyDescent="0.2">
      <c r="A5236" s="226">
        <v>95625</v>
      </c>
      <c r="B5236" s="223" t="s">
        <v>5688</v>
      </c>
      <c r="C5236" s="220" t="s">
        <v>433</v>
      </c>
      <c r="D5236" s="221">
        <v>16.43</v>
      </c>
    </row>
    <row r="5237" spans="1:4" ht="50.1" customHeight="1" x14ac:dyDescent="0.2">
      <c r="A5237" s="226">
        <v>95626</v>
      </c>
      <c r="B5237" s="223" t="s">
        <v>5689</v>
      </c>
      <c r="C5237" s="220" t="s">
        <v>433</v>
      </c>
      <c r="D5237" s="221">
        <v>10.85</v>
      </c>
    </row>
    <row r="5238" spans="1:4" ht="50.1" customHeight="1" x14ac:dyDescent="0.2">
      <c r="A5238" s="226">
        <v>96126</v>
      </c>
      <c r="B5238" s="223" t="s">
        <v>5690</v>
      </c>
      <c r="C5238" s="220" t="s">
        <v>433</v>
      </c>
      <c r="D5238" s="221">
        <v>11.24</v>
      </c>
    </row>
    <row r="5239" spans="1:4" ht="50.1" customHeight="1" x14ac:dyDescent="0.2">
      <c r="A5239" s="226">
        <v>96127</v>
      </c>
      <c r="B5239" s="223" t="s">
        <v>5691</v>
      </c>
      <c r="C5239" s="220" t="s">
        <v>433</v>
      </c>
      <c r="D5239" s="221">
        <v>8.2799999999999994</v>
      </c>
    </row>
    <row r="5240" spans="1:4" ht="50.1" customHeight="1" x14ac:dyDescent="0.2">
      <c r="A5240" s="226">
        <v>96128</v>
      </c>
      <c r="B5240" s="223" t="s">
        <v>5692</v>
      </c>
      <c r="C5240" s="220" t="s">
        <v>433</v>
      </c>
      <c r="D5240" s="221">
        <v>17.239999999999998</v>
      </c>
    </row>
    <row r="5241" spans="1:4" ht="50.1" customHeight="1" x14ac:dyDescent="0.2">
      <c r="A5241" s="226">
        <v>96129</v>
      </c>
      <c r="B5241" s="223" t="s">
        <v>5693</v>
      </c>
      <c r="C5241" s="220" t="s">
        <v>433</v>
      </c>
      <c r="D5241" s="221">
        <v>19.149999999999999</v>
      </c>
    </row>
    <row r="5242" spans="1:4" ht="50.1" customHeight="1" x14ac:dyDescent="0.2">
      <c r="A5242" s="226">
        <v>96130</v>
      </c>
      <c r="B5242" s="223" t="s">
        <v>5694</v>
      </c>
      <c r="C5242" s="220" t="s">
        <v>433</v>
      </c>
      <c r="D5242" s="221">
        <v>12.18</v>
      </c>
    </row>
    <row r="5243" spans="1:4" ht="50.1" customHeight="1" x14ac:dyDescent="0.2">
      <c r="A5243" s="226">
        <v>96131</v>
      </c>
      <c r="B5243" s="223" t="s">
        <v>5695</v>
      </c>
      <c r="C5243" s="220" t="s">
        <v>433</v>
      </c>
      <c r="D5243" s="221">
        <v>15.39</v>
      </c>
    </row>
    <row r="5244" spans="1:4" ht="50.1" customHeight="1" x14ac:dyDescent="0.2">
      <c r="A5244" s="226">
        <v>96132</v>
      </c>
      <c r="B5244" s="223" t="s">
        <v>5696</v>
      </c>
      <c r="C5244" s="220" t="s">
        <v>433</v>
      </c>
      <c r="D5244" s="221">
        <v>11.43</v>
      </c>
    </row>
    <row r="5245" spans="1:4" ht="50.1" customHeight="1" x14ac:dyDescent="0.2">
      <c r="A5245" s="226">
        <v>96133</v>
      </c>
      <c r="B5245" s="223" t="s">
        <v>5697</v>
      </c>
      <c r="C5245" s="220" t="s">
        <v>433</v>
      </c>
      <c r="D5245" s="221">
        <v>23.36</v>
      </c>
    </row>
    <row r="5246" spans="1:4" ht="50.1" customHeight="1" x14ac:dyDescent="0.2">
      <c r="A5246" s="226">
        <v>96134</v>
      </c>
      <c r="B5246" s="223" t="s">
        <v>5698</v>
      </c>
      <c r="C5246" s="220" t="s">
        <v>433</v>
      </c>
      <c r="D5246" s="221">
        <v>25.9</v>
      </c>
    </row>
    <row r="5247" spans="1:4" ht="50.1" customHeight="1" x14ac:dyDescent="0.2">
      <c r="A5247" s="226">
        <v>96135</v>
      </c>
      <c r="B5247" s="223" t="s">
        <v>5699</v>
      </c>
      <c r="C5247" s="220" t="s">
        <v>433</v>
      </c>
      <c r="D5247" s="221">
        <v>16.64</v>
      </c>
    </row>
    <row r="5248" spans="1:4" ht="50.1" customHeight="1" x14ac:dyDescent="0.2">
      <c r="A5248" s="226">
        <v>79460</v>
      </c>
      <c r="B5248" s="223" t="s">
        <v>5700</v>
      </c>
      <c r="C5248" s="220" t="s">
        <v>433</v>
      </c>
      <c r="D5248" s="221">
        <v>33.81</v>
      </c>
    </row>
    <row r="5249" spans="1:4" ht="50.1" customHeight="1" x14ac:dyDescent="0.2">
      <c r="A5249" s="226">
        <v>79465</v>
      </c>
      <c r="B5249" s="223" t="s">
        <v>5701</v>
      </c>
      <c r="C5249" s="220" t="s">
        <v>433</v>
      </c>
      <c r="D5249" s="221">
        <v>34.76</v>
      </c>
    </row>
    <row r="5250" spans="1:4" ht="50.1" customHeight="1" x14ac:dyDescent="0.2">
      <c r="A5250" s="226" t="s">
        <v>5702</v>
      </c>
      <c r="B5250" s="223" t="s">
        <v>5703</v>
      </c>
      <c r="C5250" s="220" t="s">
        <v>433</v>
      </c>
      <c r="D5250" s="221">
        <v>47.02</v>
      </c>
    </row>
    <row r="5251" spans="1:4" ht="50.1" customHeight="1" x14ac:dyDescent="0.2">
      <c r="A5251" s="226">
        <v>84647</v>
      </c>
      <c r="B5251" s="223" t="s">
        <v>5704</v>
      </c>
      <c r="C5251" s="220" t="s">
        <v>433</v>
      </c>
      <c r="D5251" s="221">
        <v>108.11</v>
      </c>
    </row>
    <row r="5252" spans="1:4" ht="50.1" customHeight="1" x14ac:dyDescent="0.2">
      <c r="A5252" s="226">
        <v>84656</v>
      </c>
      <c r="B5252" s="223" t="s">
        <v>5705</v>
      </c>
      <c r="C5252" s="220" t="s">
        <v>433</v>
      </c>
      <c r="D5252" s="221">
        <v>26.68</v>
      </c>
    </row>
    <row r="5253" spans="1:4" ht="50.1" customHeight="1" x14ac:dyDescent="0.2">
      <c r="A5253" s="226">
        <v>84677</v>
      </c>
      <c r="B5253" s="223" t="s">
        <v>5706</v>
      </c>
      <c r="C5253" s="220" t="s">
        <v>433</v>
      </c>
      <c r="D5253" s="221">
        <v>9.6999999999999993</v>
      </c>
    </row>
    <row r="5254" spans="1:4" ht="50.1" customHeight="1" x14ac:dyDescent="0.2">
      <c r="A5254" s="226">
        <v>84678</v>
      </c>
      <c r="B5254" s="223" t="s">
        <v>5707</v>
      </c>
      <c r="C5254" s="220" t="s">
        <v>433</v>
      </c>
      <c r="D5254" s="221">
        <v>15.62</v>
      </c>
    </row>
    <row r="5255" spans="1:4" ht="50.1" customHeight="1" x14ac:dyDescent="0.2">
      <c r="A5255" s="226">
        <v>6082</v>
      </c>
      <c r="B5255" s="223" t="s">
        <v>5708</v>
      </c>
      <c r="C5255" s="220" t="s">
        <v>433</v>
      </c>
      <c r="D5255" s="221">
        <v>13.99</v>
      </c>
    </row>
    <row r="5256" spans="1:4" ht="50.1" customHeight="1" x14ac:dyDescent="0.2">
      <c r="A5256" s="226">
        <v>40905</v>
      </c>
      <c r="B5256" s="223" t="s">
        <v>5709</v>
      </c>
      <c r="C5256" s="220" t="s">
        <v>433</v>
      </c>
      <c r="D5256" s="221">
        <v>17.600000000000001</v>
      </c>
    </row>
    <row r="5257" spans="1:4" ht="50.1" customHeight="1" x14ac:dyDescent="0.2">
      <c r="A5257" s="226" t="s">
        <v>5710</v>
      </c>
      <c r="B5257" s="223" t="s">
        <v>5711</v>
      </c>
      <c r="C5257" s="220" t="s">
        <v>433</v>
      </c>
      <c r="D5257" s="221">
        <v>13.64</v>
      </c>
    </row>
    <row r="5258" spans="1:4" ht="50.1" customHeight="1" x14ac:dyDescent="0.2">
      <c r="A5258" s="226" t="s">
        <v>5712</v>
      </c>
      <c r="B5258" s="223" t="s">
        <v>5713</v>
      </c>
      <c r="C5258" s="220" t="s">
        <v>433</v>
      </c>
      <c r="D5258" s="221">
        <v>18.260000000000002</v>
      </c>
    </row>
    <row r="5259" spans="1:4" ht="50.1" customHeight="1" x14ac:dyDescent="0.2">
      <c r="A5259" s="226" t="s">
        <v>5714</v>
      </c>
      <c r="B5259" s="223" t="s">
        <v>5715</v>
      </c>
      <c r="C5259" s="220" t="s">
        <v>433</v>
      </c>
      <c r="D5259" s="221">
        <v>17.96</v>
      </c>
    </row>
    <row r="5260" spans="1:4" ht="50.1" customHeight="1" x14ac:dyDescent="0.2">
      <c r="A5260" s="226" t="s">
        <v>5716</v>
      </c>
      <c r="B5260" s="223" t="s">
        <v>5717</v>
      </c>
      <c r="C5260" s="220" t="s">
        <v>433</v>
      </c>
      <c r="D5260" s="221">
        <v>17.88</v>
      </c>
    </row>
    <row r="5261" spans="1:4" ht="50.1" customHeight="1" x14ac:dyDescent="0.2">
      <c r="A5261" s="226">
        <v>79463</v>
      </c>
      <c r="B5261" s="223" t="s">
        <v>5718</v>
      </c>
      <c r="C5261" s="220" t="s">
        <v>433</v>
      </c>
      <c r="D5261" s="221">
        <v>11.68</v>
      </c>
    </row>
    <row r="5262" spans="1:4" ht="50.1" customHeight="1" x14ac:dyDescent="0.2">
      <c r="A5262" s="226">
        <v>79464</v>
      </c>
      <c r="B5262" s="223" t="s">
        <v>5719</v>
      </c>
      <c r="C5262" s="220" t="s">
        <v>433</v>
      </c>
      <c r="D5262" s="221">
        <v>15.49</v>
      </c>
    </row>
    <row r="5263" spans="1:4" ht="50.1" customHeight="1" x14ac:dyDescent="0.2">
      <c r="A5263" s="226">
        <v>79466</v>
      </c>
      <c r="B5263" s="223" t="s">
        <v>5720</v>
      </c>
      <c r="C5263" s="220" t="s">
        <v>433</v>
      </c>
      <c r="D5263" s="221">
        <v>15.23</v>
      </c>
    </row>
    <row r="5264" spans="1:4" ht="50.1" customHeight="1" x14ac:dyDescent="0.2">
      <c r="A5264" s="226" t="s">
        <v>5721</v>
      </c>
      <c r="B5264" s="223" t="s">
        <v>5722</v>
      </c>
      <c r="C5264" s="220" t="s">
        <v>433</v>
      </c>
      <c r="D5264" s="221">
        <v>19.16</v>
      </c>
    </row>
    <row r="5265" spans="1:4" ht="50.1" customHeight="1" x14ac:dyDescent="0.2">
      <c r="A5265" s="226">
        <v>84645</v>
      </c>
      <c r="B5265" s="223" t="s">
        <v>5723</v>
      </c>
      <c r="C5265" s="220" t="s">
        <v>433</v>
      </c>
      <c r="D5265" s="221">
        <v>15.03</v>
      </c>
    </row>
    <row r="5266" spans="1:4" ht="50.1" customHeight="1" x14ac:dyDescent="0.2">
      <c r="A5266" s="226">
        <v>84657</v>
      </c>
      <c r="B5266" s="223" t="s">
        <v>5724</v>
      </c>
      <c r="C5266" s="220" t="s">
        <v>433</v>
      </c>
      <c r="D5266" s="221">
        <v>6.81</v>
      </c>
    </row>
    <row r="5267" spans="1:4" ht="50.1" customHeight="1" x14ac:dyDescent="0.2">
      <c r="A5267" s="226">
        <v>84659</v>
      </c>
      <c r="B5267" s="223" t="s">
        <v>5725</v>
      </c>
      <c r="C5267" s="220" t="s">
        <v>433</v>
      </c>
      <c r="D5267" s="221">
        <v>12.61</v>
      </c>
    </row>
    <row r="5268" spans="1:4" ht="50.1" customHeight="1" x14ac:dyDescent="0.2">
      <c r="A5268" s="226">
        <v>84679</v>
      </c>
      <c r="B5268" s="223" t="s">
        <v>5726</v>
      </c>
      <c r="C5268" s="220" t="s">
        <v>433</v>
      </c>
      <c r="D5268" s="221">
        <v>16.43</v>
      </c>
    </row>
    <row r="5269" spans="1:4" ht="50.1" customHeight="1" x14ac:dyDescent="0.2">
      <c r="A5269" s="226">
        <v>95464</v>
      </c>
      <c r="B5269" s="223" t="s">
        <v>5727</v>
      </c>
      <c r="C5269" s="220" t="s">
        <v>433</v>
      </c>
      <c r="D5269" s="221">
        <v>17.68</v>
      </c>
    </row>
    <row r="5270" spans="1:4" ht="50.1" customHeight="1" x14ac:dyDescent="0.2">
      <c r="A5270" s="226">
        <v>73656</v>
      </c>
      <c r="B5270" s="223" t="s">
        <v>5728</v>
      </c>
      <c r="C5270" s="220" t="s">
        <v>433</v>
      </c>
      <c r="D5270" s="221">
        <v>16.309999999999999</v>
      </c>
    </row>
    <row r="5271" spans="1:4" ht="50.1" customHeight="1" x14ac:dyDescent="0.2">
      <c r="A5271" s="226" t="s">
        <v>5729</v>
      </c>
      <c r="B5271" s="223" t="s">
        <v>5730</v>
      </c>
      <c r="C5271" s="220" t="s">
        <v>433</v>
      </c>
      <c r="D5271" s="221">
        <v>28.88</v>
      </c>
    </row>
    <row r="5272" spans="1:4" ht="50.1" customHeight="1" x14ac:dyDescent="0.2">
      <c r="A5272" s="226" t="s">
        <v>5731</v>
      </c>
      <c r="B5272" s="223" t="s">
        <v>5732</v>
      </c>
      <c r="C5272" s="220" t="s">
        <v>433</v>
      </c>
      <c r="D5272" s="221">
        <v>8.4</v>
      </c>
    </row>
    <row r="5273" spans="1:4" ht="50.1" customHeight="1" x14ac:dyDescent="0.2">
      <c r="A5273" s="226" t="s">
        <v>5733</v>
      </c>
      <c r="B5273" s="223" t="s">
        <v>5734</v>
      </c>
      <c r="C5273" s="220" t="s">
        <v>433</v>
      </c>
      <c r="D5273" s="221">
        <v>20.57</v>
      </c>
    </row>
    <row r="5274" spans="1:4" ht="50.1" customHeight="1" x14ac:dyDescent="0.2">
      <c r="A5274" s="226" t="s">
        <v>5735</v>
      </c>
      <c r="B5274" s="223" t="s">
        <v>5736</v>
      </c>
      <c r="C5274" s="220" t="s">
        <v>433</v>
      </c>
      <c r="D5274" s="221">
        <v>20.65</v>
      </c>
    </row>
    <row r="5275" spans="1:4" ht="50.1" customHeight="1" x14ac:dyDescent="0.2">
      <c r="A5275" s="226" t="s">
        <v>5737</v>
      </c>
      <c r="B5275" s="223" t="s">
        <v>5738</v>
      </c>
      <c r="C5275" s="220" t="s">
        <v>433</v>
      </c>
      <c r="D5275" s="221">
        <v>20.95</v>
      </c>
    </row>
    <row r="5276" spans="1:4" ht="50.1" customHeight="1" x14ac:dyDescent="0.2">
      <c r="A5276" s="226" t="s">
        <v>5739</v>
      </c>
      <c r="B5276" s="223" t="s">
        <v>5740</v>
      </c>
      <c r="C5276" s="220" t="s">
        <v>433</v>
      </c>
      <c r="D5276" s="221">
        <v>15.87</v>
      </c>
    </row>
    <row r="5277" spans="1:4" ht="50.1" customHeight="1" x14ac:dyDescent="0.2">
      <c r="A5277" s="226" t="s">
        <v>5741</v>
      </c>
      <c r="B5277" s="223" t="s">
        <v>5742</v>
      </c>
      <c r="C5277" s="220" t="s">
        <v>433</v>
      </c>
      <c r="D5277" s="221">
        <v>10.45</v>
      </c>
    </row>
    <row r="5278" spans="1:4" ht="50.1" customHeight="1" x14ac:dyDescent="0.2">
      <c r="A5278" s="226" t="s">
        <v>5743</v>
      </c>
      <c r="B5278" s="223" t="s">
        <v>5744</v>
      </c>
      <c r="C5278" s="220" t="s">
        <v>433</v>
      </c>
      <c r="D5278" s="221">
        <v>13.61</v>
      </c>
    </row>
    <row r="5279" spans="1:4" ht="50.1" customHeight="1" x14ac:dyDescent="0.2">
      <c r="A5279" s="226" t="s">
        <v>5745</v>
      </c>
      <c r="B5279" s="223" t="s">
        <v>5746</v>
      </c>
      <c r="C5279" s="220" t="s">
        <v>433</v>
      </c>
      <c r="D5279" s="221">
        <v>12.71</v>
      </c>
    </row>
    <row r="5280" spans="1:4" ht="50.1" customHeight="1" x14ac:dyDescent="0.2">
      <c r="A5280" s="226" t="s">
        <v>5747</v>
      </c>
      <c r="B5280" s="223" t="s">
        <v>5748</v>
      </c>
      <c r="C5280" s="220" t="s">
        <v>206</v>
      </c>
      <c r="D5280" s="221">
        <v>15.89</v>
      </c>
    </row>
    <row r="5281" spans="1:4" ht="50.1" customHeight="1" x14ac:dyDescent="0.2">
      <c r="A5281" s="226" t="s">
        <v>5749</v>
      </c>
      <c r="B5281" s="223" t="s">
        <v>5750</v>
      </c>
      <c r="C5281" s="220" t="s">
        <v>433</v>
      </c>
      <c r="D5281" s="221">
        <v>26.41</v>
      </c>
    </row>
    <row r="5282" spans="1:4" ht="50.1" customHeight="1" x14ac:dyDescent="0.2">
      <c r="A5282" s="226">
        <v>84660</v>
      </c>
      <c r="B5282" s="223" t="s">
        <v>5751</v>
      </c>
      <c r="C5282" s="220" t="s">
        <v>433</v>
      </c>
      <c r="D5282" s="221">
        <v>5.76</v>
      </c>
    </row>
    <row r="5283" spans="1:4" ht="50.1" customHeight="1" x14ac:dyDescent="0.2">
      <c r="A5283" s="226">
        <v>84661</v>
      </c>
      <c r="B5283" s="223" t="s">
        <v>5752</v>
      </c>
      <c r="C5283" s="220" t="s">
        <v>433</v>
      </c>
      <c r="D5283" s="221">
        <v>13.38</v>
      </c>
    </row>
    <row r="5284" spans="1:4" ht="50.1" customHeight="1" x14ac:dyDescent="0.2">
      <c r="A5284" s="226">
        <v>84662</v>
      </c>
      <c r="B5284" s="223" t="s">
        <v>5753</v>
      </c>
      <c r="C5284" s="220" t="s">
        <v>433</v>
      </c>
      <c r="D5284" s="221">
        <v>21.17</v>
      </c>
    </row>
    <row r="5285" spans="1:4" ht="50.1" customHeight="1" x14ac:dyDescent="0.2">
      <c r="A5285" s="226">
        <v>95468</v>
      </c>
      <c r="B5285" s="223" t="s">
        <v>5754</v>
      </c>
      <c r="C5285" s="220" t="s">
        <v>433</v>
      </c>
      <c r="D5285" s="221">
        <v>31.14</v>
      </c>
    </row>
    <row r="5286" spans="1:4" ht="50.1" customHeight="1" x14ac:dyDescent="0.2">
      <c r="A5286" s="226">
        <v>41595</v>
      </c>
      <c r="B5286" s="223" t="s">
        <v>5755</v>
      </c>
      <c r="C5286" s="220" t="s">
        <v>125</v>
      </c>
      <c r="D5286" s="221">
        <v>8.9700000000000006</v>
      </c>
    </row>
    <row r="5287" spans="1:4" ht="50.1" customHeight="1" x14ac:dyDescent="0.2">
      <c r="A5287" s="226" t="s">
        <v>5756</v>
      </c>
      <c r="B5287" s="223" t="s">
        <v>5757</v>
      </c>
      <c r="C5287" s="220" t="s">
        <v>433</v>
      </c>
      <c r="D5287" s="221">
        <v>16.05</v>
      </c>
    </row>
    <row r="5288" spans="1:4" ht="50.1" customHeight="1" x14ac:dyDescent="0.2">
      <c r="A5288" s="226" t="s">
        <v>5759</v>
      </c>
      <c r="B5288" s="223" t="s">
        <v>5758</v>
      </c>
      <c r="C5288" s="220" t="s">
        <v>433</v>
      </c>
      <c r="D5288" s="221">
        <v>11.72</v>
      </c>
    </row>
    <row r="5289" spans="1:4" ht="50.1" customHeight="1" x14ac:dyDescent="0.2">
      <c r="A5289" s="226">
        <v>79467</v>
      </c>
      <c r="B5289" s="223" t="s">
        <v>5760</v>
      </c>
      <c r="C5289" s="220" t="s">
        <v>5761</v>
      </c>
      <c r="D5289" s="221">
        <v>11.1</v>
      </c>
    </row>
    <row r="5290" spans="1:4" ht="50.1" customHeight="1" x14ac:dyDescent="0.2">
      <c r="A5290" s="226" t="s">
        <v>5762</v>
      </c>
      <c r="B5290" s="223" t="s">
        <v>5763</v>
      </c>
      <c r="C5290" s="220" t="s">
        <v>433</v>
      </c>
      <c r="D5290" s="221">
        <v>16.39</v>
      </c>
    </row>
    <row r="5291" spans="1:4" ht="50.1" customHeight="1" x14ac:dyDescent="0.2">
      <c r="A5291" s="226">
        <v>84663</v>
      </c>
      <c r="B5291" s="223" t="s">
        <v>5764</v>
      </c>
      <c r="C5291" s="220" t="s">
        <v>433</v>
      </c>
      <c r="D5291" s="221">
        <v>18.170000000000002</v>
      </c>
    </row>
    <row r="5292" spans="1:4" ht="50.1" customHeight="1" x14ac:dyDescent="0.2">
      <c r="A5292" s="226">
        <v>84665</v>
      </c>
      <c r="B5292" s="223" t="s">
        <v>5765</v>
      </c>
      <c r="C5292" s="220" t="s">
        <v>433</v>
      </c>
      <c r="D5292" s="221">
        <v>16.809999999999999</v>
      </c>
    </row>
    <row r="5293" spans="1:4" ht="50.1" customHeight="1" x14ac:dyDescent="0.2">
      <c r="A5293" s="226">
        <v>84666</v>
      </c>
      <c r="B5293" s="223" t="s">
        <v>5766</v>
      </c>
      <c r="C5293" s="220" t="s">
        <v>433</v>
      </c>
      <c r="D5293" s="221">
        <v>17.12</v>
      </c>
    </row>
    <row r="5294" spans="1:4" ht="50.1" customHeight="1" x14ac:dyDescent="0.2">
      <c r="A5294" s="226">
        <v>75889</v>
      </c>
      <c r="B5294" s="223" t="s">
        <v>5767</v>
      </c>
      <c r="C5294" s="220" t="s">
        <v>433</v>
      </c>
      <c r="D5294" s="221">
        <v>15.89</v>
      </c>
    </row>
    <row r="5295" spans="1:4" ht="50.1" customHeight="1" x14ac:dyDescent="0.2">
      <c r="A5295" s="226">
        <v>72191</v>
      </c>
      <c r="B5295" s="223" t="s">
        <v>5768</v>
      </c>
      <c r="C5295" s="220" t="s">
        <v>433</v>
      </c>
      <c r="D5295" s="221">
        <v>65.959999999999994</v>
      </c>
    </row>
    <row r="5296" spans="1:4" ht="50.1" customHeight="1" x14ac:dyDescent="0.2">
      <c r="A5296" s="226">
        <v>72192</v>
      </c>
      <c r="B5296" s="223" t="s">
        <v>5769</v>
      </c>
      <c r="C5296" s="220" t="s">
        <v>433</v>
      </c>
      <c r="D5296" s="221">
        <v>18.02</v>
      </c>
    </row>
    <row r="5297" spans="1:4" ht="50.1" customHeight="1" x14ac:dyDescent="0.2">
      <c r="A5297" s="226">
        <v>72193</v>
      </c>
      <c r="B5297" s="223" t="s">
        <v>5770</v>
      </c>
      <c r="C5297" s="220" t="s">
        <v>433</v>
      </c>
      <c r="D5297" s="221">
        <v>47.96</v>
      </c>
    </row>
    <row r="5298" spans="1:4" ht="50.1" customHeight="1" x14ac:dyDescent="0.2">
      <c r="A5298" s="226">
        <v>73655</v>
      </c>
      <c r="B5298" s="223" t="s">
        <v>5771</v>
      </c>
      <c r="C5298" s="220" t="s">
        <v>433</v>
      </c>
      <c r="D5298" s="221">
        <v>152.72</v>
      </c>
    </row>
    <row r="5299" spans="1:4" ht="50.1" customHeight="1" x14ac:dyDescent="0.2">
      <c r="A5299" s="226" t="s">
        <v>5772</v>
      </c>
      <c r="B5299" s="223" t="s">
        <v>5773</v>
      </c>
      <c r="C5299" s="220" t="s">
        <v>433</v>
      </c>
      <c r="D5299" s="221">
        <v>152.91</v>
      </c>
    </row>
    <row r="5300" spans="1:4" ht="50.1" customHeight="1" x14ac:dyDescent="0.2">
      <c r="A5300" s="226">
        <v>84181</v>
      </c>
      <c r="B5300" s="223" t="s">
        <v>5774</v>
      </c>
      <c r="C5300" s="220" t="s">
        <v>433</v>
      </c>
      <c r="D5300" s="221">
        <v>129.01</v>
      </c>
    </row>
    <row r="5301" spans="1:4" ht="50.1" customHeight="1" x14ac:dyDescent="0.2">
      <c r="A5301" s="226">
        <v>87246</v>
      </c>
      <c r="B5301" s="223" t="s">
        <v>5775</v>
      </c>
      <c r="C5301" s="220" t="s">
        <v>433</v>
      </c>
      <c r="D5301" s="221">
        <v>47.77</v>
      </c>
    </row>
    <row r="5302" spans="1:4" ht="50.1" customHeight="1" x14ac:dyDescent="0.2">
      <c r="A5302" s="226">
        <v>87247</v>
      </c>
      <c r="B5302" s="223" t="s">
        <v>5776</v>
      </c>
      <c r="C5302" s="220" t="s">
        <v>433</v>
      </c>
      <c r="D5302" s="221">
        <v>41.88</v>
      </c>
    </row>
    <row r="5303" spans="1:4" ht="50.1" customHeight="1" x14ac:dyDescent="0.2">
      <c r="A5303" s="226">
        <v>87248</v>
      </c>
      <c r="B5303" s="223" t="s">
        <v>5777</v>
      </c>
      <c r="C5303" s="220" t="s">
        <v>433</v>
      </c>
      <c r="D5303" s="221">
        <v>37.090000000000003</v>
      </c>
    </row>
    <row r="5304" spans="1:4" ht="50.1" customHeight="1" x14ac:dyDescent="0.2">
      <c r="A5304" s="226">
        <v>87249</v>
      </c>
      <c r="B5304" s="223" t="s">
        <v>5778</v>
      </c>
      <c r="C5304" s="220" t="s">
        <v>433</v>
      </c>
      <c r="D5304" s="221">
        <v>53.26</v>
      </c>
    </row>
    <row r="5305" spans="1:4" ht="50.1" customHeight="1" x14ac:dyDescent="0.2">
      <c r="A5305" s="226">
        <v>87250</v>
      </c>
      <c r="B5305" s="223" t="s">
        <v>5779</v>
      </c>
      <c r="C5305" s="220" t="s">
        <v>433</v>
      </c>
      <c r="D5305" s="221">
        <v>43.97</v>
      </c>
    </row>
    <row r="5306" spans="1:4" ht="50.1" customHeight="1" x14ac:dyDescent="0.2">
      <c r="A5306" s="226">
        <v>87251</v>
      </c>
      <c r="B5306" s="223" t="s">
        <v>5780</v>
      </c>
      <c r="C5306" s="220" t="s">
        <v>433</v>
      </c>
      <c r="D5306" s="221">
        <v>37.909999999999997</v>
      </c>
    </row>
    <row r="5307" spans="1:4" ht="50.1" customHeight="1" x14ac:dyDescent="0.2">
      <c r="A5307" s="226">
        <v>87255</v>
      </c>
      <c r="B5307" s="223" t="s">
        <v>5781</v>
      </c>
      <c r="C5307" s="220" t="s">
        <v>433</v>
      </c>
      <c r="D5307" s="221">
        <v>87.42</v>
      </c>
    </row>
    <row r="5308" spans="1:4" ht="50.1" customHeight="1" x14ac:dyDescent="0.2">
      <c r="A5308" s="226">
        <v>87256</v>
      </c>
      <c r="B5308" s="223" t="s">
        <v>5782</v>
      </c>
      <c r="C5308" s="220" t="s">
        <v>433</v>
      </c>
      <c r="D5308" s="221">
        <v>76.16</v>
      </c>
    </row>
    <row r="5309" spans="1:4" ht="50.1" customHeight="1" x14ac:dyDescent="0.2">
      <c r="A5309" s="226">
        <v>87257</v>
      </c>
      <c r="B5309" s="223" t="s">
        <v>5783</v>
      </c>
      <c r="C5309" s="220" t="s">
        <v>433</v>
      </c>
      <c r="D5309" s="221">
        <v>69.06</v>
      </c>
    </row>
    <row r="5310" spans="1:4" ht="50.1" customHeight="1" x14ac:dyDescent="0.2">
      <c r="A5310" s="226">
        <v>87258</v>
      </c>
      <c r="B5310" s="223" t="s">
        <v>5784</v>
      </c>
      <c r="C5310" s="220" t="s">
        <v>433</v>
      </c>
      <c r="D5310" s="221">
        <v>113.37</v>
      </c>
    </row>
    <row r="5311" spans="1:4" ht="50.1" customHeight="1" x14ac:dyDescent="0.2">
      <c r="A5311" s="226">
        <v>87259</v>
      </c>
      <c r="B5311" s="223" t="s">
        <v>5785</v>
      </c>
      <c r="C5311" s="220" t="s">
        <v>433</v>
      </c>
      <c r="D5311" s="221">
        <v>102.68</v>
      </c>
    </row>
    <row r="5312" spans="1:4" ht="50.1" customHeight="1" x14ac:dyDescent="0.2">
      <c r="A5312" s="226">
        <v>87260</v>
      </c>
      <c r="B5312" s="223" t="s">
        <v>5786</v>
      </c>
      <c r="C5312" s="220" t="s">
        <v>433</v>
      </c>
      <c r="D5312" s="221">
        <v>96.41</v>
      </c>
    </row>
    <row r="5313" spans="1:4" ht="50.1" customHeight="1" x14ac:dyDescent="0.2">
      <c r="A5313" s="226">
        <v>87261</v>
      </c>
      <c r="B5313" s="223" t="s">
        <v>5787</v>
      </c>
      <c r="C5313" s="220" t="s">
        <v>433</v>
      </c>
      <c r="D5313" s="221">
        <v>131.54</v>
      </c>
    </row>
    <row r="5314" spans="1:4" ht="50.1" customHeight="1" x14ac:dyDescent="0.2">
      <c r="A5314" s="226">
        <v>87262</v>
      </c>
      <c r="B5314" s="223" t="s">
        <v>5788</v>
      </c>
      <c r="C5314" s="220" t="s">
        <v>433</v>
      </c>
      <c r="D5314" s="221">
        <v>119.07</v>
      </c>
    </row>
    <row r="5315" spans="1:4" ht="50.1" customHeight="1" x14ac:dyDescent="0.2">
      <c r="A5315" s="226">
        <v>87263</v>
      </c>
      <c r="B5315" s="223" t="s">
        <v>5789</v>
      </c>
      <c r="C5315" s="220" t="s">
        <v>433</v>
      </c>
      <c r="D5315" s="221">
        <v>111.66</v>
      </c>
    </row>
    <row r="5316" spans="1:4" ht="50.1" customHeight="1" x14ac:dyDescent="0.2">
      <c r="A5316" s="226">
        <v>89046</v>
      </c>
      <c r="B5316" s="223" t="s">
        <v>5790</v>
      </c>
      <c r="C5316" s="220" t="s">
        <v>433</v>
      </c>
      <c r="D5316" s="221">
        <v>41.62</v>
      </c>
    </row>
    <row r="5317" spans="1:4" ht="50.1" customHeight="1" x14ac:dyDescent="0.2">
      <c r="A5317" s="226">
        <v>89171</v>
      </c>
      <c r="B5317" s="223" t="s">
        <v>5791</v>
      </c>
      <c r="C5317" s="220" t="s">
        <v>433</v>
      </c>
      <c r="D5317" s="221">
        <v>39.270000000000003</v>
      </c>
    </row>
    <row r="5318" spans="1:4" ht="50.1" customHeight="1" x14ac:dyDescent="0.2">
      <c r="A5318" s="226">
        <v>93389</v>
      </c>
      <c r="B5318" s="223" t="s">
        <v>5792</v>
      </c>
      <c r="C5318" s="220" t="s">
        <v>433</v>
      </c>
      <c r="D5318" s="221">
        <v>43.02</v>
      </c>
    </row>
    <row r="5319" spans="1:4" ht="50.1" customHeight="1" x14ac:dyDescent="0.2">
      <c r="A5319" s="226">
        <v>93390</v>
      </c>
      <c r="B5319" s="223" t="s">
        <v>5793</v>
      </c>
      <c r="C5319" s="220" t="s">
        <v>433</v>
      </c>
      <c r="D5319" s="221">
        <v>37.22</v>
      </c>
    </row>
    <row r="5320" spans="1:4" ht="50.1" customHeight="1" x14ac:dyDescent="0.2">
      <c r="A5320" s="226">
        <v>93391</v>
      </c>
      <c r="B5320" s="223" t="s">
        <v>5794</v>
      </c>
      <c r="C5320" s="220" t="s">
        <v>433</v>
      </c>
      <c r="D5320" s="221">
        <v>32.43</v>
      </c>
    </row>
    <row r="5321" spans="1:4" ht="50.1" customHeight="1" x14ac:dyDescent="0.2">
      <c r="A5321" s="226" t="s">
        <v>5795</v>
      </c>
      <c r="B5321" s="223" t="s">
        <v>5796</v>
      </c>
      <c r="C5321" s="220" t="s">
        <v>433</v>
      </c>
      <c r="D5321" s="221">
        <v>188.21</v>
      </c>
    </row>
    <row r="5322" spans="1:4" ht="50.1" customHeight="1" x14ac:dyDescent="0.2">
      <c r="A5322" s="226" t="s">
        <v>5797</v>
      </c>
      <c r="B5322" s="223" t="s">
        <v>5798</v>
      </c>
      <c r="C5322" s="220" t="s">
        <v>433</v>
      </c>
      <c r="D5322" s="221">
        <v>38.700000000000003</v>
      </c>
    </row>
    <row r="5323" spans="1:4" ht="50.1" customHeight="1" x14ac:dyDescent="0.2">
      <c r="A5323" s="226">
        <v>84183</v>
      </c>
      <c r="B5323" s="223" t="s">
        <v>5799</v>
      </c>
      <c r="C5323" s="220" t="s">
        <v>433</v>
      </c>
      <c r="D5323" s="221">
        <v>133.59</v>
      </c>
    </row>
    <row r="5324" spans="1:4" ht="50.1" customHeight="1" x14ac:dyDescent="0.2">
      <c r="A5324" s="226">
        <v>98670</v>
      </c>
      <c r="B5324" s="223" t="s">
        <v>5800</v>
      </c>
      <c r="C5324" s="220" t="s">
        <v>433</v>
      </c>
      <c r="D5324" s="221">
        <v>125.54</v>
      </c>
    </row>
    <row r="5325" spans="1:4" ht="50.1" customHeight="1" x14ac:dyDescent="0.2">
      <c r="A5325" s="226">
        <v>98671</v>
      </c>
      <c r="B5325" s="223" t="s">
        <v>5801</v>
      </c>
      <c r="C5325" s="220" t="s">
        <v>433</v>
      </c>
      <c r="D5325" s="221">
        <v>297.02</v>
      </c>
    </row>
    <row r="5326" spans="1:4" ht="50.1" customHeight="1" x14ac:dyDescent="0.2">
      <c r="A5326" s="226">
        <v>98672</v>
      </c>
      <c r="B5326" s="223" t="s">
        <v>5802</v>
      </c>
      <c r="C5326" s="220" t="s">
        <v>433</v>
      </c>
      <c r="D5326" s="221">
        <v>379.55</v>
      </c>
    </row>
    <row r="5327" spans="1:4" ht="50.1" customHeight="1" x14ac:dyDescent="0.2">
      <c r="A5327" s="226">
        <v>98673</v>
      </c>
      <c r="B5327" s="223" t="s">
        <v>5803</v>
      </c>
      <c r="C5327" s="220" t="s">
        <v>433</v>
      </c>
      <c r="D5327" s="221">
        <v>111.3</v>
      </c>
    </row>
    <row r="5328" spans="1:4" ht="50.1" customHeight="1" x14ac:dyDescent="0.2">
      <c r="A5328" s="226">
        <v>98679</v>
      </c>
      <c r="B5328" s="223" t="s">
        <v>5804</v>
      </c>
      <c r="C5328" s="220" t="s">
        <v>433</v>
      </c>
      <c r="D5328" s="221">
        <v>25.18</v>
      </c>
    </row>
    <row r="5329" spans="1:4" ht="50.1" customHeight="1" x14ac:dyDescent="0.2">
      <c r="A5329" s="226">
        <v>98680</v>
      </c>
      <c r="B5329" s="223" t="s">
        <v>5805</v>
      </c>
      <c r="C5329" s="220" t="s">
        <v>433</v>
      </c>
      <c r="D5329" s="221">
        <v>31.4</v>
      </c>
    </row>
    <row r="5330" spans="1:4" ht="50.1" customHeight="1" x14ac:dyDescent="0.2">
      <c r="A5330" s="226">
        <v>98681</v>
      </c>
      <c r="B5330" s="223" t="s">
        <v>5806</v>
      </c>
      <c r="C5330" s="220" t="s">
        <v>433</v>
      </c>
      <c r="D5330" s="221">
        <v>23.61</v>
      </c>
    </row>
    <row r="5331" spans="1:4" ht="50.1" customHeight="1" x14ac:dyDescent="0.2">
      <c r="A5331" s="226">
        <v>98682</v>
      </c>
      <c r="B5331" s="223" t="s">
        <v>5807</v>
      </c>
      <c r="C5331" s="220" t="s">
        <v>433</v>
      </c>
      <c r="D5331" s="221">
        <v>29.83</v>
      </c>
    </row>
    <row r="5332" spans="1:4" ht="50.1" customHeight="1" x14ac:dyDescent="0.2">
      <c r="A5332" s="226">
        <v>98685</v>
      </c>
      <c r="B5332" s="223" t="s">
        <v>5808</v>
      </c>
      <c r="C5332" s="220" t="s">
        <v>125</v>
      </c>
      <c r="D5332" s="221">
        <v>54.33</v>
      </c>
    </row>
    <row r="5333" spans="1:4" ht="50.1" customHeight="1" x14ac:dyDescent="0.2">
      <c r="A5333" s="226">
        <v>98686</v>
      </c>
      <c r="B5333" s="223" t="s">
        <v>5809</v>
      </c>
      <c r="C5333" s="220" t="s">
        <v>125</v>
      </c>
      <c r="D5333" s="221">
        <v>30.77</v>
      </c>
    </row>
    <row r="5334" spans="1:4" ht="50.1" customHeight="1" x14ac:dyDescent="0.2">
      <c r="A5334" s="226">
        <v>98688</v>
      </c>
      <c r="B5334" s="223" t="s">
        <v>5810</v>
      </c>
      <c r="C5334" s="220" t="s">
        <v>125</v>
      </c>
      <c r="D5334" s="221">
        <v>33.11</v>
      </c>
    </row>
    <row r="5335" spans="1:4" ht="50.1" customHeight="1" x14ac:dyDescent="0.2">
      <c r="A5335" s="226">
        <v>98689</v>
      </c>
      <c r="B5335" s="223" t="s">
        <v>5811</v>
      </c>
      <c r="C5335" s="220" t="s">
        <v>125</v>
      </c>
      <c r="D5335" s="221">
        <v>77.540000000000006</v>
      </c>
    </row>
    <row r="5336" spans="1:4" ht="50.1" customHeight="1" x14ac:dyDescent="0.2">
      <c r="A5336" s="226">
        <v>72187</v>
      </c>
      <c r="B5336" s="223" t="s">
        <v>5812</v>
      </c>
      <c r="C5336" s="220" t="s">
        <v>433</v>
      </c>
      <c r="D5336" s="221">
        <v>145.93</v>
      </c>
    </row>
    <row r="5337" spans="1:4" ht="50.1" customHeight="1" x14ac:dyDescent="0.2">
      <c r="A5337" s="226">
        <v>72188</v>
      </c>
      <c r="B5337" s="223" t="s">
        <v>5813</v>
      </c>
      <c r="C5337" s="220" t="s">
        <v>433</v>
      </c>
      <c r="D5337" s="221">
        <v>145.93</v>
      </c>
    </row>
    <row r="5338" spans="1:4" ht="50.1" customHeight="1" x14ac:dyDescent="0.2">
      <c r="A5338" s="226" t="s">
        <v>5814</v>
      </c>
      <c r="B5338" s="223" t="s">
        <v>5815</v>
      </c>
      <c r="C5338" s="220" t="s">
        <v>433</v>
      </c>
      <c r="D5338" s="221">
        <v>131.54</v>
      </c>
    </row>
    <row r="5339" spans="1:4" ht="50.1" customHeight="1" x14ac:dyDescent="0.2">
      <c r="A5339" s="226">
        <v>84186</v>
      </c>
      <c r="B5339" s="223" t="s">
        <v>5816</v>
      </c>
      <c r="C5339" s="220" t="s">
        <v>433</v>
      </c>
      <c r="D5339" s="221">
        <v>57.23</v>
      </c>
    </row>
    <row r="5340" spans="1:4" ht="50.1" customHeight="1" x14ac:dyDescent="0.2">
      <c r="A5340" s="226">
        <v>84187</v>
      </c>
      <c r="B5340" s="223" t="s">
        <v>5817</v>
      </c>
      <c r="C5340" s="220" t="s">
        <v>433</v>
      </c>
      <c r="D5340" s="221">
        <v>11.5</v>
      </c>
    </row>
    <row r="5341" spans="1:4" ht="50.1" customHeight="1" x14ac:dyDescent="0.2">
      <c r="A5341" s="226">
        <v>72136</v>
      </c>
      <c r="B5341" s="223" t="s">
        <v>5818</v>
      </c>
      <c r="C5341" s="220" t="s">
        <v>433</v>
      </c>
      <c r="D5341" s="221">
        <v>70.27</v>
      </c>
    </row>
    <row r="5342" spans="1:4" ht="50.1" customHeight="1" x14ac:dyDescent="0.2">
      <c r="A5342" s="226">
        <v>72137</v>
      </c>
      <c r="B5342" s="223" t="s">
        <v>5819</v>
      </c>
      <c r="C5342" s="220" t="s">
        <v>433</v>
      </c>
      <c r="D5342" s="221">
        <v>83.05</v>
      </c>
    </row>
    <row r="5343" spans="1:4" ht="50.1" customHeight="1" x14ac:dyDescent="0.2">
      <c r="A5343" s="226">
        <v>72815</v>
      </c>
      <c r="B5343" s="223" t="s">
        <v>5820</v>
      </c>
      <c r="C5343" s="220" t="s">
        <v>433</v>
      </c>
      <c r="D5343" s="221">
        <v>37.61</v>
      </c>
    </row>
    <row r="5344" spans="1:4" ht="50.1" customHeight="1" x14ac:dyDescent="0.2">
      <c r="A5344" s="226">
        <v>84191</v>
      </c>
      <c r="B5344" s="223" t="s">
        <v>5821</v>
      </c>
      <c r="C5344" s="220" t="s">
        <v>433</v>
      </c>
      <c r="D5344" s="221">
        <v>94.87</v>
      </c>
    </row>
    <row r="5345" spans="1:4" ht="50.1" customHeight="1" x14ac:dyDescent="0.2">
      <c r="A5345" s="226" t="s">
        <v>5822</v>
      </c>
      <c r="B5345" s="223" t="s">
        <v>5823</v>
      </c>
      <c r="C5345" s="220" t="s">
        <v>125</v>
      </c>
      <c r="D5345" s="221">
        <v>32.21</v>
      </c>
    </row>
    <row r="5346" spans="1:4" ht="50.1" customHeight="1" x14ac:dyDescent="0.2">
      <c r="A5346" s="226">
        <v>98695</v>
      </c>
      <c r="B5346" s="223" t="s">
        <v>5824</v>
      </c>
      <c r="C5346" s="220" t="s">
        <v>125</v>
      </c>
      <c r="D5346" s="221">
        <v>67.97</v>
      </c>
    </row>
    <row r="5347" spans="1:4" ht="50.1" customHeight="1" x14ac:dyDescent="0.2">
      <c r="A5347" s="226">
        <v>98697</v>
      </c>
      <c r="B5347" s="223" t="s">
        <v>5825</v>
      </c>
      <c r="C5347" s="220" t="s">
        <v>125</v>
      </c>
      <c r="D5347" s="221">
        <v>44.95</v>
      </c>
    </row>
    <row r="5348" spans="1:4" ht="50.1" customHeight="1" x14ac:dyDescent="0.2">
      <c r="A5348" s="226" t="s">
        <v>5826</v>
      </c>
      <c r="B5348" s="223" t="s">
        <v>5827</v>
      </c>
      <c r="C5348" s="220" t="s">
        <v>125</v>
      </c>
      <c r="D5348" s="221">
        <v>15.74</v>
      </c>
    </row>
    <row r="5349" spans="1:4" ht="50.1" customHeight="1" x14ac:dyDescent="0.2">
      <c r="A5349" s="226">
        <v>84162</v>
      </c>
      <c r="B5349" s="223" t="s">
        <v>5828</v>
      </c>
      <c r="C5349" s="220" t="s">
        <v>125</v>
      </c>
      <c r="D5349" s="221">
        <v>16.09</v>
      </c>
    </row>
    <row r="5350" spans="1:4" ht="50.1" customHeight="1" x14ac:dyDescent="0.2">
      <c r="A5350" s="226">
        <v>88648</v>
      </c>
      <c r="B5350" s="223" t="s">
        <v>5829</v>
      </c>
      <c r="C5350" s="220" t="s">
        <v>125</v>
      </c>
      <c r="D5350" s="221">
        <v>5.55</v>
      </c>
    </row>
    <row r="5351" spans="1:4" ht="50.1" customHeight="1" x14ac:dyDescent="0.2">
      <c r="A5351" s="226">
        <v>88649</v>
      </c>
      <c r="B5351" s="223" t="s">
        <v>5830</v>
      </c>
      <c r="C5351" s="220" t="s">
        <v>125</v>
      </c>
      <c r="D5351" s="221">
        <v>6.33</v>
      </c>
    </row>
    <row r="5352" spans="1:4" ht="50.1" customHeight="1" x14ac:dyDescent="0.2">
      <c r="A5352" s="226">
        <v>88650</v>
      </c>
      <c r="B5352" s="223" t="s">
        <v>5831</v>
      </c>
      <c r="C5352" s="220" t="s">
        <v>125</v>
      </c>
      <c r="D5352" s="221">
        <v>12.58</v>
      </c>
    </row>
    <row r="5353" spans="1:4" ht="50.1" customHeight="1" x14ac:dyDescent="0.2">
      <c r="A5353" s="226">
        <v>96467</v>
      </c>
      <c r="B5353" s="223" t="s">
        <v>5832</v>
      </c>
      <c r="C5353" s="220" t="s">
        <v>125</v>
      </c>
      <c r="D5353" s="221">
        <v>5.01</v>
      </c>
    </row>
    <row r="5354" spans="1:4" ht="50.1" customHeight="1" x14ac:dyDescent="0.2">
      <c r="A5354" s="226" t="s">
        <v>5833</v>
      </c>
      <c r="B5354" s="223" t="s">
        <v>5834</v>
      </c>
      <c r="C5354" s="220" t="s">
        <v>125</v>
      </c>
      <c r="D5354" s="221">
        <v>21.23</v>
      </c>
    </row>
    <row r="5355" spans="1:4" ht="50.1" customHeight="1" x14ac:dyDescent="0.2">
      <c r="A5355" s="226">
        <v>84168</v>
      </c>
      <c r="B5355" s="223" t="s">
        <v>5835</v>
      </c>
      <c r="C5355" s="220" t="s">
        <v>125</v>
      </c>
      <c r="D5355" s="221">
        <v>17.43</v>
      </c>
    </row>
    <row r="5356" spans="1:4" ht="50.1" customHeight="1" x14ac:dyDescent="0.2">
      <c r="A5356" s="226">
        <v>68325</v>
      </c>
      <c r="B5356" s="223" t="s">
        <v>5836</v>
      </c>
      <c r="C5356" s="220" t="s">
        <v>433</v>
      </c>
      <c r="D5356" s="221">
        <v>41.2</v>
      </c>
    </row>
    <row r="5357" spans="1:4" ht="50.1" customHeight="1" x14ac:dyDescent="0.2">
      <c r="A5357" s="226">
        <v>68333</v>
      </c>
      <c r="B5357" s="223" t="s">
        <v>5837</v>
      </c>
      <c r="C5357" s="220" t="s">
        <v>433</v>
      </c>
      <c r="D5357" s="221">
        <v>41.77</v>
      </c>
    </row>
    <row r="5358" spans="1:4" ht="50.1" customHeight="1" x14ac:dyDescent="0.2">
      <c r="A5358" s="226">
        <v>72183</v>
      </c>
      <c r="B5358" s="223" t="s">
        <v>5838</v>
      </c>
      <c r="C5358" s="220" t="s">
        <v>433</v>
      </c>
      <c r="D5358" s="221">
        <v>71.16</v>
      </c>
    </row>
    <row r="5359" spans="1:4" ht="50.1" customHeight="1" x14ac:dyDescent="0.2">
      <c r="A5359" s="226">
        <v>84175</v>
      </c>
      <c r="B5359" s="223" t="s">
        <v>5839</v>
      </c>
      <c r="C5359" s="220" t="s">
        <v>125</v>
      </c>
      <c r="D5359" s="221">
        <v>10.35</v>
      </c>
    </row>
    <row r="5360" spans="1:4" ht="50.1" customHeight="1" x14ac:dyDescent="0.2">
      <c r="A5360" s="226">
        <v>84176</v>
      </c>
      <c r="B5360" s="223" t="s">
        <v>5840</v>
      </c>
      <c r="C5360" s="220" t="s">
        <v>125</v>
      </c>
      <c r="D5360" s="221">
        <v>19.989999999999998</v>
      </c>
    </row>
    <row r="5361" spans="1:4" ht="50.1" customHeight="1" x14ac:dyDescent="0.2">
      <c r="A5361" s="226">
        <v>94990</v>
      </c>
      <c r="B5361" s="223" t="s">
        <v>5841</v>
      </c>
      <c r="C5361" s="220" t="s">
        <v>1498</v>
      </c>
      <c r="D5361" s="221">
        <v>527.78</v>
      </c>
    </row>
    <row r="5362" spans="1:4" ht="50.1" customHeight="1" x14ac:dyDescent="0.2">
      <c r="A5362" s="226">
        <v>94991</v>
      </c>
      <c r="B5362" s="223" t="s">
        <v>5842</v>
      </c>
      <c r="C5362" s="220" t="s">
        <v>1498</v>
      </c>
      <c r="D5362" s="221">
        <v>370.81</v>
      </c>
    </row>
    <row r="5363" spans="1:4" ht="50.1" customHeight="1" x14ac:dyDescent="0.2">
      <c r="A5363" s="226">
        <v>94992</v>
      </c>
      <c r="B5363" s="223" t="s">
        <v>5843</v>
      </c>
      <c r="C5363" s="220" t="s">
        <v>433</v>
      </c>
      <c r="D5363" s="221">
        <v>56.79</v>
      </c>
    </row>
    <row r="5364" spans="1:4" ht="50.1" customHeight="1" x14ac:dyDescent="0.2">
      <c r="A5364" s="226">
        <v>94993</v>
      </c>
      <c r="B5364" s="223" t="s">
        <v>5844</v>
      </c>
      <c r="C5364" s="220" t="s">
        <v>433</v>
      </c>
      <c r="D5364" s="221">
        <v>47.37</v>
      </c>
    </row>
    <row r="5365" spans="1:4" ht="50.1" customHeight="1" x14ac:dyDescent="0.2">
      <c r="A5365" s="226">
        <v>94994</v>
      </c>
      <c r="B5365" s="223" t="s">
        <v>5845</v>
      </c>
      <c r="C5365" s="220" t="s">
        <v>433</v>
      </c>
      <c r="D5365" s="221">
        <v>68.44</v>
      </c>
    </row>
    <row r="5366" spans="1:4" ht="50.1" customHeight="1" x14ac:dyDescent="0.2">
      <c r="A5366" s="226">
        <v>94995</v>
      </c>
      <c r="B5366" s="223" t="s">
        <v>5846</v>
      </c>
      <c r="C5366" s="220" t="s">
        <v>433</v>
      </c>
      <c r="D5366" s="221">
        <v>55.88</v>
      </c>
    </row>
    <row r="5367" spans="1:4" ht="50.1" customHeight="1" x14ac:dyDescent="0.2">
      <c r="A5367" s="226">
        <v>94996</v>
      </c>
      <c r="B5367" s="223" t="s">
        <v>5847</v>
      </c>
      <c r="C5367" s="220" t="s">
        <v>433</v>
      </c>
      <c r="D5367" s="221">
        <v>79.08</v>
      </c>
    </row>
    <row r="5368" spans="1:4" ht="50.1" customHeight="1" x14ac:dyDescent="0.2">
      <c r="A5368" s="226">
        <v>94997</v>
      </c>
      <c r="B5368" s="223" t="s">
        <v>5848</v>
      </c>
      <c r="C5368" s="220" t="s">
        <v>433</v>
      </c>
      <c r="D5368" s="221">
        <v>63.37</v>
      </c>
    </row>
    <row r="5369" spans="1:4" ht="50.1" customHeight="1" x14ac:dyDescent="0.2">
      <c r="A5369" s="226">
        <v>94998</v>
      </c>
      <c r="B5369" s="223" t="s">
        <v>5849</v>
      </c>
      <c r="C5369" s="220" t="s">
        <v>433</v>
      </c>
      <c r="D5369" s="221">
        <v>89.39</v>
      </c>
    </row>
    <row r="5370" spans="1:4" ht="50.1" customHeight="1" x14ac:dyDescent="0.2">
      <c r="A5370" s="226">
        <v>94999</v>
      </c>
      <c r="B5370" s="223" t="s">
        <v>5850</v>
      </c>
      <c r="C5370" s="220" t="s">
        <v>433</v>
      </c>
      <c r="D5370" s="221">
        <v>70.56</v>
      </c>
    </row>
    <row r="5371" spans="1:4" ht="50.1" customHeight="1" x14ac:dyDescent="0.2">
      <c r="A5371" s="226">
        <v>87620</v>
      </c>
      <c r="B5371" s="223" t="s">
        <v>5851</v>
      </c>
      <c r="C5371" s="220" t="s">
        <v>433</v>
      </c>
      <c r="D5371" s="221">
        <v>23.84</v>
      </c>
    </row>
    <row r="5372" spans="1:4" ht="50.1" customHeight="1" x14ac:dyDescent="0.2">
      <c r="A5372" s="226">
        <v>87622</v>
      </c>
      <c r="B5372" s="223" t="s">
        <v>5852</v>
      </c>
      <c r="C5372" s="220" t="s">
        <v>433</v>
      </c>
      <c r="D5372" s="221">
        <v>25.04</v>
      </c>
    </row>
    <row r="5373" spans="1:4" ht="50.1" customHeight="1" x14ac:dyDescent="0.2">
      <c r="A5373" s="226">
        <v>87623</v>
      </c>
      <c r="B5373" s="223" t="s">
        <v>5853</v>
      </c>
      <c r="C5373" s="220" t="s">
        <v>433</v>
      </c>
      <c r="D5373" s="221">
        <v>44.16</v>
      </c>
    </row>
    <row r="5374" spans="1:4" ht="50.1" customHeight="1" x14ac:dyDescent="0.2">
      <c r="A5374" s="226">
        <v>87624</v>
      </c>
      <c r="B5374" s="223" t="s">
        <v>5854</v>
      </c>
      <c r="C5374" s="220" t="s">
        <v>433</v>
      </c>
      <c r="D5374" s="221">
        <v>47.63</v>
      </c>
    </row>
    <row r="5375" spans="1:4" ht="50.1" customHeight="1" x14ac:dyDescent="0.2">
      <c r="A5375" s="226">
        <v>87630</v>
      </c>
      <c r="B5375" s="223" t="s">
        <v>5855</v>
      </c>
      <c r="C5375" s="220" t="s">
        <v>433</v>
      </c>
      <c r="D5375" s="221">
        <v>29.67</v>
      </c>
    </row>
    <row r="5376" spans="1:4" ht="50.1" customHeight="1" x14ac:dyDescent="0.2">
      <c r="A5376" s="226">
        <v>87632</v>
      </c>
      <c r="B5376" s="223" t="s">
        <v>5856</v>
      </c>
      <c r="C5376" s="220" t="s">
        <v>433</v>
      </c>
      <c r="D5376" s="221">
        <v>31.32</v>
      </c>
    </row>
    <row r="5377" spans="1:4" ht="50.1" customHeight="1" x14ac:dyDescent="0.2">
      <c r="A5377" s="226">
        <v>87633</v>
      </c>
      <c r="B5377" s="223" t="s">
        <v>5857</v>
      </c>
      <c r="C5377" s="220" t="s">
        <v>433</v>
      </c>
      <c r="D5377" s="221">
        <v>57.91</v>
      </c>
    </row>
    <row r="5378" spans="1:4" ht="50.1" customHeight="1" x14ac:dyDescent="0.2">
      <c r="A5378" s="226">
        <v>87634</v>
      </c>
      <c r="B5378" s="223" t="s">
        <v>5858</v>
      </c>
      <c r="C5378" s="220" t="s">
        <v>433</v>
      </c>
      <c r="D5378" s="221">
        <v>62.73</v>
      </c>
    </row>
    <row r="5379" spans="1:4" ht="50.1" customHeight="1" x14ac:dyDescent="0.2">
      <c r="A5379" s="226">
        <v>87640</v>
      </c>
      <c r="B5379" s="223" t="s">
        <v>5859</v>
      </c>
      <c r="C5379" s="220" t="s">
        <v>433</v>
      </c>
      <c r="D5379" s="221">
        <v>34.36</v>
      </c>
    </row>
    <row r="5380" spans="1:4" ht="50.1" customHeight="1" x14ac:dyDescent="0.2">
      <c r="A5380" s="226">
        <v>87642</v>
      </c>
      <c r="B5380" s="223" t="s">
        <v>5860</v>
      </c>
      <c r="C5380" s="220" t="s">
        <v>433</v>
      </c>
      <c r="D5380" s="221">
        <v>36.39</v>
      </c>
    </row>
    <row r="5381" spans="1:4" ht="50.1" customHeight="1" x14ac:dyDescent="0.2">
      <c r="A5381" s="226">
        <v>87643</v>
      </c>
      <c r="B5381" s="223" t="s">
        <v>5861</v>
      </c>
      <c r="C5381" s="220" t="s">
        <v>433</v>
      </c>
      <c r="D5381" s="221">
        <v>69.09</v>
      </c>
    </row>
    <row r="5382" spans="1:4" ht="50.1" customHeight="1" x14ac:dyDescent="0.2">
      <c r="A5382" s="226">
        <v>87644</v>
      </c>
      <c r="B5382" s="223" t="s">
        <v>5862</v>
      </c>
      <c r="C5382" s="220" t="s">
        <v>433</v>
      </c>
      <c r="D5382" s="221">
        <v>75.02</v>
      </c>
    </row>
    <row r="5383" spans="1:4" ht="50.1" customHeight="1" x14ac:dyDescent="0.2">
      <c r="A5383" s="226">
        <v>87680</v>
      </c>
      <c r="B5383" s="223" t="s">
        <v>5863</v>
      </c>
      <c r="C5383" s="220" t="s">
        <v>433</v>
      </c>
      <c r="D5383" s="221">
        <v>28.25</v>
      </c>
    </row>
    <row r="5384" spans="1:4" ht="50.1" customHeight="1" x14ac:dyDescent="0.2">
      <c r="A5384" s="226">
        <v>87682</v>
      </c>
      <c r="B5384" s="223" t="s">
        <v>5864</v>
      </c>
      <c r="C5384" s="220" t="s">
        <v>433</v>
      </c>
      <c r="D5384" s="221">
        <v>30.28</v>
      </c>
    </row>
    <row r="5385" spans="1:4" ht="50.1" customHeight="1" x14ac:dyDescent="0.2">
      <c r="A5385" s="226">
        <v>87683</v>
      </c>
      <c r="B5385" s="223" t="s">
        <v>5865</v>
      </c>
      <c r="C5385" s="220" t="s">
        <v>433</v>
      </c>
      <c r="D5385" s="221">
        <v>62.98</v>
      </c>
    </row>
    <row r="5386" spans="1:4" ht="50.1" customHeight="1" x14ac:dyDescent="0.2">
      <c r="A5386" s="226">
        <v>87684</v>
      </c>
      <c r="B5386" s="223" t="s">
        <v>5866</v>
      </c>
      <c r="C5386" s="220" t="s">
        <v>433</v>
      </c>
      <c r="D5386" s="221">
        <v>68.91</v>
      </c>
    </row>
    <row r="5387" spans="1:4" ht="50.1" customHeight="1" x14ac:dyDescent="0.2">
      <c r="A5387" s="226">
        <v>87690</v>
      </c>
      <c r="B5387" s="223" t="s">
        <v>5867</v>
      </c>
      <c r="C5387" s="220" t="s">
        <v>433</v>
      </c>
      <c r="D5387" s="221">
        <v>32.78</v>
      </c>
    </row>
    <row r="5388" spans="1:4" ht="50.1" customHeight="1" x14ac:dyDescent="0.2">
      <c r="A5388" s="226">
        <v>87692</v>
      </c>
      <c r="B5388" s="223" t="s">
        <v>5868</v>
      </c>
      <c r="C5388" s="220" t="s">
        <v>433</v>
      </c>
      <c r="D5388" s="221">
        <v>35.119999999999997</v>
      </c>
    </row>
    <row r="5389" spans="1:4" ht="50.1" customHeight="1" x14ac:dyDescent="0.2">
      <c r="A5389" s="226">
        <v>87693</v>
      </c>
      <c r="B5389" s="223" t="s">
        <v>5869</v>
      </c>
      <c r="C5389" s="220" t="s">
        <v>433</v>
      </c>
      <c r="D5389" s="221">
        <v>72.56</v>
      </c>
    </row>
    <row r="5390" spans="1:4" ht="50.1" customHeight="1" x14ac:dyDescent="0.2">
      <c r="A5390" s="226">
        <v>87694</v>
      </c>
      <c r="B5390" s="223" t="s">
        <v>5870</v>
      </c>
      <c r="C5390" s="220" t="s">
        <v>433</v>
      </c>
      <c r="D5390" s="221">
        <v>79.349999999999994</v>
      </c>
    </row>
    <row r="5391" spans="1:4" ht="50.1" customHeight="1" x14ac:dyDescent="0.2">
      <c r="A5391" s="226">
        <v>87700</v>
      </c>
      <c r="B5391" s="223" t="s">
        <v>5871</v>
      </c>
      <c r="C5391" s="220" t="s">
        <v>433</v>
      </c>
      <c r="D5391" s="221">
        <v>35.44</v>
      </c>
    </row>
    <row r="5392" spans="1:4" ht="50.1" customHeight="1" x14ac:dyDescent="0.2">
      <c r="A5392" s="226">
        <v>87702</v>
      </c>
      <c r="B5392" s="223" t="s">
        <v>5872</v>
      </c>
      <c r="C5392" s="220" t="s">
        <v>433</v>
      </c>
      <c r="D5392" s="221">
        <v>37.979999999999997</v>
      </c>
    </row>
    <row r="5393" spans="1:4" ht="50.1" customHeight="1" x14ac:dyDescent="0.2">
      <c r="A5393" s="226">
        <v>87703</v>
      </c>
      <c r="B5393" s="223" t="s">
        <v>5873</v>
      </c>
      <c r="C5393" s="220" t="s">
        <v>433</v>
      </c>
      <c r="D5393" s="221">
        <v>78.760000000000005</v>
      </c>
    </row>
    <row r="5394" spans="1:4" ht="50.1" customHeight="1" x14ac:dyDescent="0.2">
      <c r="A5394" s="226">
        <v>87704</v>
      </c>
      <c r="B5394" s="223" t="s">
        <v>5874</v>
      </c>
      <c r="C5394" s="220" t="s">
        <v>433</v>
      </c>
      <c r="D5394" s="221">
        <v>86.15</v>
      </c>
    </row>
    <row r="5395" spans="1:4" ht="50.1" customHeight="1" x14ac:dyDescent="0.2">
      <c r="A5395" s="226">
        <v>87735</v>
      </c>
      <c r="B5395" s="223" t="s">
        <v>5875</v>
      </c>
      <c r="C5395" s="220" t="s">
        <v>433</v>
      </c>
      <c r="D5395" s="221">
        <v>31.09</v>
      </c>
    </row>
    <row r="5396" spans="1:4" ht="50.1" customHeight="1" x14ac:dyDescent="0.2">
      <c r="A5396" s="226">
        <v>87737</v>
      </c>
      <c r="B5396" s="223" t="s">
        <v>5876</v>
      </c>
      <c r="C5396" s="220" t="s">
        <v>433</v>
      </c>
      <c r="D5396" s="221">
        <v>32.29</v>
      </c>
    </row>
    <row r="5397" spans="1:4" ht="50.1" customHeight="1" x14ac:dyDescent="0.2">
      <c r="A5397" s="226">
        <v>87738</v>
      </c>
      <c r="B5397" s="223" t="s">
        <v>5877</v>
      </c>
      <c r="C5397" s="220" t="s">
        <v>433</v>
      </c>
      <c r="D5397" s="221">
        <v>51.41</v>
      </c>
    </row>
    <row r="5398" spans="1:4" ht="50.1" customHeight="1" x14ac:dyDescent="0.2">
      <c r="A5398" s="226">
        <v>87739</v>
      </c>
      <c r="B5398" s="223" t="s">
        <v>5878</v>
      </c>
      <c r="C5398" s="220" t="s">
        <v>433</v>
      </c>
      <c r="D5398" s="221">
        <v>54.88</v>
      </c>
    </row>
    <row r="5399" spans="1:4" ht="50.1" customHeight="1" x14ac:dyDescent="0.2">
      <c r="A5399" s="226">
        <v>87745</v>
      </c>
      <c r="B5399" s="223" t="s">
        <v>5879</v>
      </c>
      <c r="C5399" s="220" t="s">
        <v>433</v>
      </c>
      <c r="D5399" s="221">
        <v>36.92</v>
      </c>
    </row>
    <row r="5400" spans="1:4" ht="50.1" customHeight="1" x14ac:dyDescent="0.2">
      <c r="A5400" s="226">
        <v>87747</v>
      </c>
      <c r="B5400" s="223" t="s">
        <v>5880</v>
      </c>
      <c r="C5400" s="220" t="s">
        <v>433</v>
      </c>
      <c r="D5400" s="221">
        <v>38.57</v>
      </c>
    </row>
    <row r="5401" spans="1:4" ht="50.1" customHeight="1" x14ac:dyDescent="0.2">
      <c r="A5401" s="226">
        <v>87748</v>
      </c>
      <c r="B5401" s="223" t="s">
        <v>5881</v>
      </c>
      <c r="C5401" s="220" t="s">
        <v>433</v>
      </c>
      <c r="D5401" s="221">
        <v>65.16</v>
      </c>
    </row>
    <row r="5402" spans="1:4" ht="50.1" customHeight="1" x14ac:dyDescent="0.2">
      <c r="A5402" s="226">
        <v>87749</v>
      </c>
      <c r="B5402" s="223" t="s">
        <v>5882</v>
      </c>
      <c r="C5402" s="220" t="s">
        <v>433</v>
      </c>
      <c r="D5402" s="221">
        <v>69.98</v>
      </c>
    </row>
    <row r="5403" spans="1:4" ht="50.1" customHeight="1" x14ac:dyDescent="0.2">
      <c r="A5403" s="226">
        <v>87755</v>
      </c>
      <c r="B5403" s="223" t="s">
        <v>5883</v>
      </c>
      <c r="C5403" s="220" t="s">
        <v>433</v>
      </c>
      <c r="D5403" s="221">
        <v>33.450000000000003</v>
      </c>
    </row>
    <row r="5404" spans="1:4" ht="50.1" customHeight="1" x14ac:dyDescent="0.2">
      <c r="A5404" s="226">
        <v>87757</v>
      </c>
      <c r="B5404" s="223" t="s">
        <v>5884</v>
      </c>
      <c r="C5404" s="220" t="s">
        <v>433</v>
      </c>
      <c r="D5404" s="221">
        <v>35.1</v>
      </c>
    </row>
    <row r="5405" spans="1:4" ht="50.1" customHeight="1" x14ac:dyDescent="0.2">
      <c r="A5405" s="226">
        <v>87758</v>
      </c>
      <c r="B5405" s="223" t="s">
        <v>5885</v>
      </c>
      <c r="C5405" s="220" t="s">
        <v>433</v>
      </c>
      <c r="D5405" s="221">
        <v>61.69</v>
      </c>
    </row>
    <row r="5406" spans="1:4" ht="50.1" customHeight="1" x14ac:dyDescent="0.2">
      <c r="A5406" s="226">
        <v>87759</v>
      </c>
      <c r="B5406" s="223" t="s">
        <v>5886</v>
      </c>
      <c r="C5406" s="220" t="s">
        <v>433</v>
      </c>
      <c r="D5406" s="221">
        <v>66.510000000000005</v>
      </c>
    </row>
    <row r="5407" spans="1:4" ht="50.1" customHeight="1" x14ac:dyDescent="0.2">
      <c r="A5407" s="226">
        <v>87765</v>
      </c>
      <c r="B5407" s="223" t="s">
        <v>5887</v>
      </c>
      <c r="C5407" s="220" t="s">
        <v>433</v>
      </c>
      <c r="D5407" s="221">
        <v>38.14</v>
      </c>
    </row>
    <row r="5408" spans="1:4" ht="50.1" customHeight="1" x14ac:dyDescent="0.2">
      <c r="A5408" s="226">
        <v>87767</v>
      </c>
      <c r="B5408" s="223" t="s">
        <v>5888</v>
      </c>
      <c r="C5408" s="220" t="s">
        <v>433</v>
      </c>
      <c r="D5408" s="221">
        <v>40.17</v>
      </c>
    </row>
    <row r="5409" spans="1:4" ht="50.1" customHeight="1" x14ac:dyDescent="0.2">
      <c r="A5409" s="226">
        <v>87768</v>
      </c>
      <c r="B5409" s="223" t="s">
        <v>5889</v>
      </c>
      <c r="C5409" s="220" t="s">
        <v>433</v>
      </c>
      <c r="D5409" s="221">
        <v>72.87</v>
      </c>
    </row>
    <row r="5410" spans="1:4" ht="50.1" customHeight="1" x14ac:dyDescent="0.2">
      <c r="A5410" s="226">
        <v>87769</v>
      </c>
      <c r="B5410" s="223" t="s">
        <v>5890</v>
      </c>
      <c r="C5410" s="220" t="s">
        <v>433</v>
      </c>
      <c r="D5410" s="221">
        <v>78.8</v>
      </c>
    </row>
    <row r="5411" spans="1:4" ht="50.1" customHeight="1" x14ac:dyDescent="0.2">
      <c r="A5411" s="226">
        <v>88470</v>
      </c>
      <c r="B5411" s="223" t="s">
        <v>5891</v>
      </c>
      <c r="C5411" s="220" t="s">
        <v>433</v>
      </c>
      <c r="D5411" s="221">
        <v>16.73</v>
      </c>
    </row>
    <row r="5412" spans="1:4" ht="50.1" customHeight="1" x14ac:dyDescent="0.2">
      <c r="A5412" s="226">
        <v>88471</v>
      </c>
      <c r="B5412" s="223" t="s">
        <v>5892</v>
      </c>
      <c r="C5412" s="220" t="s">
        <v>433</v>
      </c>
      <c r="D5412" s="221">
        <v>20.69</v>
      </c>
    </row>
    <row r="5413" spans="1:4" ht="50.1" customHeight="1" x14ac:dyDescent="0.2">
      <c r="A5413" s="226">
        <v>88472</v>
      </c>
      <c r="B5413" s="223" t="s">
        <v>5893</v>
      </c>
      <c r="C5413" s="220" t="s">
        <v>433</v>
      </c>
      <c r="D5413" s="221">
        <v>23.8</v>
      </c>
    </row>
    <row r="5414" spans="1:4" ht="50.1" customHeight="1" x14ac:dyDescent="0.2">
      <c r="A5414" s="226">
        <v>88476</v>
      </c>
      <c r="B5414" s="223" t="s">
        <v>5894</v>
      </c>
      <c r="C5414" s="220" t="s">
        <v>433</v>
      </c>
      <c r="D5414" s="221">
        <v>14.02</v>
      </c>
    </row>
    <row r="5415" spans="1:4" ht="50.1" customHeight="1" x14ac:dyDescent="0.2">
      <c r="A5415" s="226">
        <v>88477</v>
      </c>
      <c r="B5415" s="223" t="s">
        <v>5895</v>
      </c>
      <c r="C5415" s="220" t="s">
        <v>433</v>
      </c>
      <c r="D5415" s="221">
        <v>19.12</v>
      </c>
    </row>
    <row r="5416" spans="1:4" ht="50.1" customHeight="1" x14ac:dyDescent="0.2">
      <c r="A5416" s="226">
        <v>88478</v>
      </c>
      <c r="B5416" s="223" t="s">
        <v>5896</v>
      </c>
      <c r="C5416" s="220" t="s">
        <v>433</v>
      </c>
      <c r="D5416" s="221">
        <v>23.27</v>
      </c>
    </row>
    <row r="5417" spans="1:4" ht="50.1" customHeight="1" x14ac:dyDescent="0.2">
      <c r="A5417" s="226">
        <v>90900</v>
      </c>
      <c r="B5417" s="223" t="s">
        <v>5897</v>
      </c>
      <c r="C5417" s="220" t="s">
        <v>433</v>
      </c>
      <c r="D5417" s="221">
        <v>57.47</v>
      </c>
    </row>
    <row r="5418" spans="1:4" ht="50.1" customHeight="1" x14ac:dyDescent="0.2">
      <c r="A5418" s="226">
        <v>90902</v>
      </c>
      <c r="B5418" s="223" t="s">
        <v>5898</v>
      </c>
      <c r="C5418" s="220" t="s">
        <v>433</v>
      </c>
      <c r="D5418" s="221">
        <v>59.81</v>
      </c>
    </row>
    <row r="5419" spans="1:4" ht="50.1" customHeight="1" x14ac:dyDescent="0.2">
      <c r="A5419" s="226">
        <v>90903</v>
      </c>
      <c r="B5419" s="223" t="s">
        <v>5899</v>
      </c>
      <c r="C5419" s="220" t="s">
        <v>433</v>
      </c>
      <c r="D5419" s="221">
        <v>97.25</v>
      </c>
    </row>
    <row r="5420" spans="1:4" ht="50.1" customHeight="1" x14ac:dyDescent="0.2">
      <c r="A5420" s="226">
        <v>90904</v>
      </c>
      <c r="B5420" s="223" t="s">
        <v>5900</v>
      </c>
      <c r="C5420" s="220" t="s">
        <v>433</v>
      </c>
      <c r="D5420" s="221">
        <v>104.04</v>
      </c>
    </row>
    <row r="5421" spans="1:4" ht="50.1" customHeight="1" x14ac:dyDescent="0.2">
      <c r="A5421" s="226">
        <v>90910</v>
      </c>
      <c r="B5421" s="223" t="s">
        <v>5901</v>
      </c>
      <c r="C5421" s="220" t="s">
        <v>433</v>
      </c>
      <c r="D5421" s="221">
        <v>60.77</v>
      </c>
    </row>
    <row r="5422" spans="1:4" ht="50.1" customHeight="1" x14ac:dyDescent="0.2">
      <c r="A5422" s="226">
        <v>90912</v>
      </c>
      <c r="B5422" s="223" t="s">
        <v>5902</v>
      </c>
      <c r="C5422" s="220" t="s">
        <v>433</v>
      </c>
      <c r="D5422" s="221">
        <v>63.31</v>
      </c>
    </row>
    <row r="5423" spans="1:4" ht="50.1" customHeight="1" x14ac:dyDescent="0.2">
      <c r="A5423" s="226">
        <v>90913</v>
      </c>
      <c r="B5423" s="223" t="s">
        <v>5903</v>
      </c>
      <c r="C5423" s="220" t="s">
        <v>433</v>
      </c>
      <c r="D5423" s="221">
        <v>104.09</v>
      </c>
    </row>
    <row r="5424" spans="1:4" ht="50.1" customHeight="1" x14ac:dyDescent="0.2">
      <c r="A5424" s="226">
        <v>90914</v>
      </c>
      <c r="B5424" s="223" t="s">
        <v>5904</v>
      </c>
      <c r="C5424" s="220" t="s">
        <v>433</v>
      </c>
      <c r="D5424" s="221">
        <v>111.48</v>
      </c>
    </row>
    <row r="5425" spans="1:4" ht="50.1" customHeight="1" x14ac:dyDescent="0.2">
      <c r="A5425" s="226">
        <v>90920</v>
      </c>
      <c r="B5425" s="223" t="s">
        <v>5905</v>
      </c>
      <c r="C5425" s="220" t="s">
        <v>433</v>
      </c>
      <c r="D5425" s="221">
        <v>66.87</v>
      </c>
    </row>
    <row r="5426" spans="1:4" ht="50.1" customHeight="1" x14ac:dyDescent="0.2">
      <c r="A5426" s="226">
        <v>90922</v>
      </c>
      <c r="B5426" s="223" t="s">
        <v>5906</v>
      </c>
      <c r="C5426" s="220" t="s">
        <v>433</v>
      </c>
      <c r="D5426" s="221">
        <v>69.790000000000006</v>
      </c>
    </row>
    <row r="5427" spans="1:4" ht="50.1" customHeight="1" x14ac:dyDescent="0.2">
      <c r="A5427" s="226">
        <v>90923</v>
      </c>
      <c r="B5427" s="223" t="s">
        <v>5907</v>
      </c>
      <c r="C5427" s="220" t="s">
        <v>433</v>
      </c>
      <c r="D5427" s="221">
        <v>116.67</v>
      </c>
    </row>
    <row r="5428" spans="1:4" ht="50.1" customHeight="1" x14ac:dyDescent="0.2">
      <c r="A5428" s="226">
        <v>90924</v>
      </c>
      <c r="B5428" s="223" t="s">
        <v>5908</v>
      </c>
      <c r="C5428" s="220" t="s">
        <v>433</v>
      </c>
      <c r="D5428" s="221">
        <v>125.18</v>
      </c>
    </row>
    <row r="5429" spans="1:4" ht="50.1" customHeight="1" x14ac:dyDescent="0.2">
      <c r="A5429" s="226">
        <v>90930</v>
      </c>
      <c r="B5429" s="223" t="s">
        <v>5909</v>
      </c>
      <c r="C5429" s="220" t="s">
        <v>433</v>
      </c>
      <c r="D5429" s="221">
        <v>52.77</v>
      </c>
    </row>
    <row r="5430" spans="1:4" ht="50.1" customHeight="1" x14ac:dyDescent="0.2">
      <c r="A5430" s="226">
        <v>90932</v>
      </c>
      <c r="B5430" s="223" t="s">
        <v>5910</v>
      </c>
      <c r="C5430" s="220" t="s">
        <v>433</v>
      </c>
      <c r="D5430" s="221">
        <v>55.11</v>
      </c>
    </row>
    <row r="5431" spans="1:4" ht="50.1" customHeight="1" x14ac:dyDescent="0.2">
      <c r="A5431" s="226">
        <v>90933</v>
      </c>
      <c r="B5431" s="223" t="s">
        <v>5911</v>
      </c>
      <c r="C5431" s="220" t="s">
        <v>433</v>
      </c>
      <c r="D5431" s="221">
        <v>92.55</v>
      </c>
    </row>
    <row r="5432" spans="1:4" ht="50.1" customHeight="1" x14ac:dyDescent="0.2">
      <c r="A5432" s="226">
        <v>90934</v>
      </c>
      <c r="B5432" s="223" t="s">
        <v>5912</v>
      </c>
      <c r="C5432" s="220" t="s">
        <v>433</v>
      </c>
      <c r="D5432" s="221">
        <v>99.34</v>
      </c>
    </row>
    <row r="5433" spans="1:4" ht="50.1" customHeight="1" x14ac:dyDescent="0.2">
      <c r="A5433" s="226">
        <v>90940</v>
      </c>
      <c r="B5433" s="223" t="s">
        <v>5913</v>
      </c>
      <c r="C5433" s="220" t="s">
        <v>433</v>
      </c>
      <c r="D5433" s="221">
        <v>56.09</v>
      </c>
    </row>
    <row r="5434" spans="1:4" ht="50.1" customHeight="1" x14ac:dyDescent="0.2">
      <c r="A5434" s="226">
        <v>90942</v>
      </c>
      <c r="B5434" s="223" t="s">
        <v>5914</v>
      </c>
      <c r="C5434" s="220" t="s">
        <v>433</v>
      </c>
      <c r="D5434" s="221">
        <v>58.63</v>
      </c>
    </row>
    <row r="5435" spans="1:4" ht="50.1" customHeight="1" x14ac:dyDescent="0.2">
      <c r="A5435" s="226">
        <v>90943</v>
      </c>
      <c r="B5435" s="223" t="s">
        <v>5915</v>
      </c>
      <c r="C5435" s="220" t="s">
        <v>433</v>
      </c>
      <c r="D5435" s="221">
        <v>99.41</v>
      </c>
    </row>
    <row r="5436" spans="1:4" ht="50.1" customHeight="1" x14ac:dyDescent="0.2">
      <c r="A5436" s="226">
        <v>90944</v>
      </c>
      <c r="B5436" s="223" t="s">
        <v>5916</v>
      </c>
      <c r="C5436" s="220" t="s">
        <v>433</v>
      </c>
      <c r="D5436" s="221">
        <v>106.8</v>
      </c>
    </row>
    <row r="5437" spans="1:4" ht="50.1" customHeight="1" x14ac:dyDescent="0.2">
      <c r="A5437" s="226">
        <v>90950</v>
      </c>
      <c r="B5437" s="223" t="s">
        <v>5917</v>
      </c>
      <c r="C5437" s="220" t="s">
        <v>433</v>
      </c>
      <c r="D5437" s="221">
        <v>62.17</v>
      </c>
    </row>
    <row r="5438" spans="1:4" ht="50.1" customHeight="1" x14ac:dyDescent="0.2">
      <c r="A5438" s="226">
        <v>90952</v>
      </c>
      <c r="B5438" s="223" t="s">
        <v>5918</v>
      </c>
      <c r="C5438" s="220" t="s">
        <v>433</v>
      </c>
      <c r="D5438" s="221">
        <v>65.09</v>
      </c>
    </row>
    <row r="5439" spans="1:4" ht="50.1" customHeight="1" x14ac:dyDescent="0.2">
      <c r="A5439" s="226">
        <v>90953</v>
      </c>
      <c r="B5439" s="223" t="s">
        <v>5919</v>
      </c>
      <c r="C5439" s="220" t="s">
        <v>433</v>
      </c>
      <c r="D5439" s="221">
        <v>111.97</v>
      </c>
    </row>
    <row r="5440" spans="1:4" ht="50.1" customHeight="1" x14ac:dyDescent="0.2">
      <c r="A5440" s="226">
        <v>90954</v>
      </c>
      <c r="B5440" s="223" t="s">
        <v>5920</v>
      </c>
      <c r="C5440" s="220" t="s">
        <v>433</v>
      </c>
      <c r="D5440" s="221">
        <v>120.48</v>
      </c>
    </row>
    <row r="5441" spans="1:4" ht="50.1" customHeight="1" x14ac:dyDescent="0.2">
      <c r="A5441" s="226">
        <v>94438</v>
      </c>
      <c r="B5441" s="223" t="s">
        <v>5921</v>
      </c>
      <c r="C5441" s="220" t="s">
        <v>433</v>
      </c>
      <c r="D5441" s="221">
        <v>31.71</v>
      </c>
    </row>
    <row r="5442" spans="1:4" ht="50.1" customHeight="1" x14ac:dyDescent="0.2">
      <c r="A5442" s="226">
        <v>94439</v>
      </c>
      <c r="B5442" s="223" t="s">
        <v>5922</v>
      </c>
      <c r="C5442" s="220" t="s">
        <v>433</v>
      </c>
      <c r="D5442" s="221">
        <v>35.47</v>
      </c>
    </row>
    <row r="5443" spans="1:4" ht="50.1" customHeight="1" x14ac:dyDescent="0.2">
      <c r="A5443" s="226">
        <v>94779</v>
      </c>
      <c r="B5443" s="223" t="s">
        <v>5923</v>
      </c>
      <c r="C5443" s="220" t="s">
        <v>433</v>
      </c>
      <c r="D5443" s="221">
        <v>30.9</v>
      </c>
    </row>
    <row r="5444" spans="1:4" ht="50.1" customHeight="1" x14ac:dyDescent="0.2">
      <c r="A5444" s="226">
        <v>94782</v>
      </c>
      <c r="B5444" s="223" t="s">
        <v>5924</v>
      </c>
      <c r="C5444" s="220" t="s">
        <v>433</v>
      </c>
      <c r="D5444" s="221">
        <v>35.06</v>
      </c>
    </row>
    <row r="5445" spans="1:4" ht="50.1" customHeight="1" x14ac:dyDescent="0.2">
      <c r="A5445" s="226">
        <v>72190</v>
      </c>
      <c r="B5445" s="223" t="s">
        <v>5925</v>
      </c>
      <c r="C5445" s="220" t="s">
        <v>125</v>
      </c>
      <c r="D5445" s="221">
        <v>25.12</v>
      </c>
    </row>
    <row r="5446" spans="1:4" ht="50.1" customHeight="1" x14ac:dyDescent="0.2">
      <c r="A5446" s="226">
        <v>87871</v>
      </c>
      <c r="B5446" s="223" t="s">
        <v>5926</v>
      </c>
      <c r="C5446" s="220" t="s">
        <v>433</v>
      </c>
      <c r="D5446" s="221">
        <v>12.02</v>
      </c>
    </row>
    <row r="5447" spans="1:4" ht="50.1" customHeight="1" x14ac:dyDescent="0.2">
      <c r="A5447" s="226">
        <v>87872</v>
      </c>
      <c r="B5447" s="223" t="s">
        <v>5927</v>
      </c>
      <c r="C5447" s="220" t="s">
        <v>433</v>
      </c>
      <c r="D5447" s="221">
        <v>11.62</v>
      </c>
    </row>
    <row r="5448" spans="1:4" ht="50.1" customHeight="1" x14ac:dyDescent="0.2">
      <c r="A5448" s="226">
        <v>87873</v>
      </c>
      <c r="B5448" s="223" t="s">
        <v>5928</v>
      </c>
      <c r="C5448" s="220" t="s">
        <v>433</v>
      </c>
      <c r="D5448" s="221">
        <v>3.94</v>
      </c>
    </row>
    <row r="5449" spans="1:4" ht="50.1" customHeight="1" x14ac:dyDescent="0.2">
      <c r="A5449" s="226">
        <v>87874</v>
      </c>
      <c r="B5449" s="223" t="s">
        <v>5929</v>
      </c>
      <c r="C5449" s="220" t="s">
        <v>433</v>
      </c>
      <c r="D5449" s="221">
        <v>3.9</v>
      </c>
    </row>
    <row r="5450" spans="1:4" ht="50.1" customHeight="1" x14ac:dyDescent="0.2">
      <c r="A5450" s="226">
        <v>87876</v>
      </c>
      <c r="B5450" s="223" t="s">
        <v>5930</v>
      </c>
      <c r="C5450" s="220" t="s">
        <v>433</v>
      </c>
      <c r="D5450" s="221">
        <v>6.31</v>
      </c>
    </row>
    <row r="5451" spans="1:4" ht="50.1" customHeight="1" x14ac:dyDescent="0.2">
      <c r="A5451" s="226">
        <v>87877</v>
      </c>
      <c r="B5451" s="223" t="s">
        <v>5931</v>
      </c>
      <c r="C5451" s="220" t="s">
        <v>433</v>
      </c>
      <c r="D5451" s="221">
        <v>6.13</v>
      </c>
    </row>
    <row r="5452" spans="1:4" ht="50.1" customHeight="1" x14ac:dyDescent="0.2">
      <c r="A5452" s="226">
        <v>87878</v>
      </c>
      <c r="B5452" s="223" t="s">
        <v>5932</v>
      </c>
      <c r="C5452" s="220" t="s">
        <v>433</v>
      </c>
      <c r="D5452" s="221">
        <v>2.97</v>
      </c>
    </row>
    <row r="5453" spans="1:4" ht="50.1" customHeight="1" x14ac:dyDescent="0.2">
      <c r="A5453" s="226">
        <v>87879</v>
      </c>
      <c r="B5453" s="223" t="s">
        <v>5933</v>
      </c>
      <c r="C5453" s="220" t="s">
        <v>433</v>
      </c>
      <c r="D5453" s="221">
        <v>2.77</v>
      </c>
    </row>
    <row r="5454" spans="1:4" ht="50.1" customHeight="1" x14ac:dyDescent="0.2">
      <c r="A5454" s="226">
        <v>87881</v>
      </c>
      <c r="B5454" s="223" t="s">
        <v>5934</v>
      </c>
      <c r="C5454" s="220" t="s">
        <v>433</v>
      </c>
      <c r="D5454" s="221">
        <v>3.87</v>
      </c>
    </row>
    <row r="5455" spans="1:4" ht="50.1" customHeight="1" x14ac:dyDescent="0.2">
      <c r="A5455" s="226">
        <v>87882</v>
      </c>
      <c r="B5455" s="223" t="s">
        <v>5935</v>
      </c>
      <c r="C5455" s="220" t="s">
        <v>433</v>
      </c>
      <c r="D5455" s="221">
        <v>3.83</v>
      </c>
    </row>
    <row r="5456" spans="1:4" ht="50.1" customHeight="1" x14ac:dyDescent="0.2">
      <c r="A5456" s="226">
        <v>87884</v>
      </c>
      <c r="B5456" s="223" t="s">
        <v>5936</v>
      </c>
      <c r="C5456" s="220" t="s">
        <v>433</v>
      </c>
      <c r="D5456" s="221">
        <v>6.24</v>
      </c>
    </row>
    <row r="5457" spans="1:4" ht="50.1" customHeight="1" x14ac:dyDescent="0.2">
      <c r="A5457" s="226">
        <v>87885</v>
      </c>
      <c r="B5457" s="223" t="s">
        <v>5937</v>
      </c>
      <c r="C5457" s="220" t="s">
        <v>433</v>
      </c>
      <c r="D5457" s="221">
        <v>6.06</v>
      </c>
    </row>
    <row r="5458" spans="1:4" ht="50.1" customHeight="1" x14ac:dyDescent="0.2">
      <c r="A5458" s="226">
        <v>87886</v>
      </c>
      <c r="B5458" s="223" t="s">
        <v>5938</v>
      </c>
      <c r="C5458" s="220" t="s">
        <v>433</v>
      </c>
      <c r="D5458" s="221">
        <v>16.600000000000001</v>
      </c>
    </row>
    <row r="5459" spans="1:4" ht="50.1" customHeight="1" x14ac:dyDescent="0.2">
      <c r="A5459" s="226">
        <v>87887</v>
      </c>
      <c r="B5459" s="223" t="s">
        <v>5939</v>
      </c>
      <c r="C5459" s="220" t="s">
        <v>433</v>
      </c>
      <c r="D5459" s="221">
        <v>16.2</v>
      </c>
    </row>
    <row r="5460" spans="1:4" ht="50.1" customHeight="1" x14ac:dyDescent="0.2">
      <c r="A5460" s="226">
        <v>87888</v>
      </c>
      <c r="B5460" s="223" t="s">
        <v>5940</v>
      </c>
      <c r="C5460" s="220" t="s">
        <v>433</v>
      </c>
      <c r="D5460" s="221">
        <v>4.91</v>
      </c>
    </row>
    <row r="5461" spans="1:4" ht="50.1" customHeight="1" x14ac:dyDescent="0.2">
      <c r="A5461" s="226">
        <v>87889</v>
      </c>
      <c r="B5461" s="223" t="s">
        <v>5941</v>
      </c>
      <c r="C5461" s="220" t="s">
        <v>433</v>
      </c>
      <c r="D5461" s="221">
        <v>4.87</v>
      </c>
    </row>
    <row r="5462" spans="1:4" ht="50.1" customHeight="1" x14ac:dyDescent="0.2">
      <c r="A5462" s="226">
        <v>87891</v>
      </c>
      <c r="B5462" s="223" t="s">
        <v>5942</v>
      </c>
      <c r="C5462" s="220" t="s">
        <v>433</v>
      </c>
      <c r="D5462" s="221">
        <v>7.28</v>
      </c>
    </row>
    <row r="5463" spans="1:4" ht="50.1" customHeight="1" x14ac:dyDescent="0.2">
      <c r="A5463" s="226">
        <v>87892</v>
      </c>
      <c r="B5463" s="223" t="s">
        <v>5943</v>
      </c>
      <c r="C5463" s="220" t="s">
        <v>433</v>
      </c>
      <c r="D5463" s="221">
        <v>7.1</v>
      </c>
    </row>
    <row r="5464" spans="1:4" ht="50.1" customHeight="1" x14ac:dyDescent="0.2">
      <c r="A5464" s="226">
        <v>87893</v>
      </c>
      <c r="B5464" s="223" t="s">
        <v>5944</v>
      </c>
      <c r="C5464" s="220" t="s">
        <v>433</v>
      </c>
      <c r="D5464" s="221">
        <v>4.6399999999999997</v>
      </c>
    </row>
    <row r="5465" spans="1:4" ht="50.1" customHeight="1" x14ac:dyDescent="0.2">
      <c r="A5465" s="226">
        <v>87894</v>
      </c>
      <c r="B5465" s="223" t="s">
        <v>5945</v>
      </c>
      <c r="C5465" s="220" t="s">
        <v>433</v>
      </c>
      <c r="D5465" s="221">
        <v>4.4400000000000004</v>
      </c>
    </row>
    <row r="5466" spans="1:4" ht="50.1" customHeight="1" x14ac:dyDescent="0.2">
      <c r="A5466" s="226">
        <v>87896</v>
      </c>
      <c r="B5466" s="223" t="s">
        <v>5946</v>
      </c>
      <c r="C5466" s="220" t="s">
        <v>433</v>
      </c>
      <c r="D5466" s="221">
        <v>4.18</v>
      </c>
    </row>
    <row r="5467" spans="1:4" ht="50.1" customHeight="1" x14ac:dyDescent="0.2">
      <c r="A5467" s="226">
        <v>87897</v>
      </c>
      <c r="B5467" s="223" t="s">
        <v>5947</v>
      </c>
      <c r="C5467" s="220" t="s">
        <v>433</v>
      </c>
      <c r="D5467" s="221">
        <v>3.98</v>
      </c>
    </row>
    <row r="5468" spans="1:4" ht="50.1" customHeight="1" x14ac:dyDescent="0.2">
      <c r="A5468" s="226">
        <v>87899</v>
      </c>
      <c r="B5468" s="223" t="s">
        <v>5948</v>
      </c>
      <c r="C5468" s="220" t="s">
        <v>433</v>
      </c>
      <c r="D5468" s="221">
        <v>5.76</v>
      </c>
    </row>
    <row r="5469" spans="1:4" ht="50.1" customHeight="1" x14ac:dyDescent="0.2">
      <c r="A5469" s="226">
        <v>87900</v>
      </c>
      <c r="B5469" s="223" t="s">
        <v>5949</v>
      </c>
      <c r="C5469" s="220" t="s">
        <v>433</v>
      </c>
      <c r="D5469" s="221">
        <v>5.72</v>
      </c>
    </row>
    <row r="5470" spans="1:4" ht="50.1" customHeight="1" x14ac:dyDescent="0.2">
      <c r="A5470" s="226">
        <v>87902</v>
      </c>
      <c r="B5470" s="223" t="s">
        <v>5950</v>
      </c>
      <c r="C5470" s="220" t="s">
        <v>433</v>
      </c>
      <c r="D5470" s="221">
        <v>8.1300000000000008</v>
      </c>
    </row>
    <row r="5471" spans="1:4" ht="50.1" customHeight="1" x14ac:dyDescent="0.2">
      <c r="A5471" s="226">
        <v>87903</v>
      </c>
      <c r="B5471" s="223" t="s">
        <v>5951</v>
      </c>
      <c r="C5471" s="220" t="s">
        <v>433</v>
      </c>
      <c r="D5471" s="221">
        <v>7.95</v>
      </c>
    </row>
    <row r="5472" spans="1:4" ht="50.1" customHeight="1" x14ac:dyDescent="0.2">
      <c r="A5472" s="226">
        <v>87904</v>
      </c>
      <c r="B5472" s="223" t="s">
        <v>5952</v>
      </c>
      <c r="C5472" s="220" t="s">
        <v>433</v>
      </c>
      <c r="D5472" s="221">
        <v>6.07</v>
      </c>
    </row>
    <row r="5473" spans="1:4" ht="50.1" customHeight="1" x14ac:dyDescent="0.2">
      <c r="A5473" s="226">
        <v>87905</v>
      </c>
      <c r="B5473" s="223" t="s">
        <v>5953</v>
      </c>
      <c r="C5473" s="220" t="s">
        <v>433</v>
      </c>
      <c r="D5473" s="221">
        <v>5.87</v>
      </c>
    </row>
    <row r="5474" spans="1:4" ht="50.1" customHeight="1" x14ac:dyDescent="0.2">
      <c r="A5474" s="226">
        <v>87907</v>
      </c>
      <c r="B5474" s="223" t="s">
        <v>5954</v>
      </c>
      <c r="C5474" s="220" t="s">
        <v>433</v>
      </c>
      <c r="D5474" s="221">
        <v>5.4</v>
      </c>
    </row>
    <row r="5475" spans="1:4" ht="50.1" customHeight="1" x14ac:dyDescent="0.2">
      <c r="A5475" s="226">
        <v>87908</v>
      </c>
      <c r="B5475" s="223" t="s">
        <v>5955</v>
      </c>
      <c r="C5475" s="220" t="s">
        <v>433</v>
      </c>
      <c r="D5475" s="221">
        <v>5.2</v>
      </c>
    </row>
    <row r="5476" spans="1:4" ht="50.1" customHeight="1" x14ac:dyDescent="0.2">
      <c r="A5476" s="226">
        <v>87910</v>
      </c>
      <c r="B5476" s="223" t="s">
        <v>5956</v>
      </c>
      <c r="C5476" s="220" t="s">
        <v>433</v>
      </c>
      <c r="D5476" s="221">
        <v>16.43</v>
      </c>
    </row>
    <row r="5477" spans="1:4" ht="50.1" customHeight="1" x14ac:dyDescent="0.2">
      <c r="A5477" s="226">
        <v>87911</v>
      </c>
      <c r="B5477" s="223" t="s">
        <v>5957</v>
      </c>
      <c r="C5477" s="220" t="s">
        <v>433</v>
      </c>
      <c r="D5477" s="221">
        <v>16.03</v>
      </c>
    </row>
    <row r="5478" spans="1:4" ht="50.1" customHeight="1" x14ac:dyDescent="0.2">
      <c r="A5478" s="226">
        <v>5991</v>
      </c>
      <c r="B5478" s="223" t="s">
        <v>5958</v>
      </c>
      <c r="C5478" s="220" t="s">
        <v>433</v>
      </c>
      <c r="D5478" s="221">
        <v>37.32</v>
      </c>
    </row>
    <row r="5479" spans="1:4" ht="50.1" customHeight="1" x14ac:dyDescent="0.2">
      <c r="A5479" s="226">
        <v>84023</v>
      </c>
      <c r="B5479" s="223" t="s">
        <v>5959</v>
      </c>
      <c r="C5479" s="220" t="s">
        <v>433</v>
      </c>
      <c r="D5479" s="221">
        <v>33.9</v>
      </c>
    </row>
    <row r="5480" spans="1:4" ht="50.1" customHeight="1" x14ac:dyDescent="0.2">
      <c r="A5480" s="226">
        <v>84024</v>
      </c>
      <c r="B5480" s="223" t="s">
        <v>5960</v>
      </c>
      <c r="C5480" s="220" t="s">
        <v>433</v>
      </c>
      <c r="D5480" s="221">
        <v>32</v>
      </c>
    </row>
    <row r="5481" spans="1:4" ht="50.1" customHeight="1" x14ac:dyDescent="0.2">
      <c r="A5481" s="226">
        <v>84026</v>
      </c>
      <c r="B5481" s="223" t="s">
        <v>5961</v>
      </c>
      <c r="C5481" s="220" t="s">
        <v>433</v>
      </c>
      <c r="D5481" s="221">
        <v>40.08</v>
      </c>
    </row>
    <row r="5482" spans="1:4" ht="50.1" customHeight="1" x14ac:dyDescent="0.2">
      <c r="A5482" s="226">
        <v>84027</v>
      </c>
      <c r="B5482" s="223" t="s">
        <v>5962</v>
      </c>
      <c r="C5482" s="220" t="s">
        <v>433</v>
      </c>
      <c r="D5482" s="221">
        <v>27.01</v>
      </c>
    </row>
    <row r="5483" spans="1:4" ht="50.1" customHeight="1" x14ac:dyDescent="0.2">
      <c r="A5483" s="226">
        <v>84028</v>
      </c>
      <c r="B5483" s="223" t="s">
        <v>5963</v>
      </c>
      <c r="C5483" s="220" t="s">
        <v>433</v>
      </c>
      <c r="D5483" s="221">
        <v>45.91</v>
      </c>
    </row>
    <row r="5484" spans="1:4" ht="50.1" customHeight="1" x14ac:dyDescent="0.2">
      <c r="A5484" s="226">
        <v>84072</v>
      </c>
      <c r="B5484" s="223" t="s">
        <v>5964</v>
      </c>
      <c r="C5484" s="220" t="s">
        <v>433</v>
      </c>
      <c r="D5484" s="221">
        <v>27.52</v>
      </c>
    </row>
    <row r="5485" spans="1:4" ht="50.1" customHeight="1" x14ac:dyDescent="0.2">
      <c r="A5485" s="226">
        <v>87411</v>
      </c>
      <c r="B5485" s="223" t="s">
        <v>5965</v>
      </c>
      <c r="C5485" s="220" t="s">
        <v>433</v>
      </c>
      <c r="D5485" s="221">
        <v>9.9600000000000009</v>
      </c>
    </row>
    <row r="5486" spans="1:4" ht="50.1" customHeight="1" x14ac:dyDescent="0.2">
      <c r="A5486" s="226">
        <v>87412</v>
      </c>
      <c r="B5486" s="223" t="s">
        <v>5966</v>
      </c>
      <c r="C5486" s="220" t="s">
        <v>433</v>
      </c>
      <c r="D5486" s="221">
        <v>14.63</v>
      </c>
    </row>
    <row r="5487" spans="1:4" ht="50.1" customHeight="1" x14ac:dyDescent="0.2">
      <c r="A5487" s="226">
        <v>87413</v>
      </c>
      <c r="B5487" s="223" t="s">
        <v>5967</v>
      </c>
      <c r="C5487" s="220" t="s">
        <v>433</v>
      </c>
      <c r="D5487" s="221">
        <v>17.29</v>
      </c>
    </row>
    <row r="5488" spans="1:4" ht="50.1" customHeight="1" x14ac:dyDescent="0.2">
      <c r="A5488" s="226">
        <v>87414</v>
      </c>
      <c r="B5488" s="223" t="s">
        <v>5968</v>
      </c>
      <c r="C5488" s="220" t="s">
        <v>433</v>
      </c>
      <c r="D5488" s="221">
        <v>14.51</v>
      </c>
    </row>
    <row r="5489" spans="1:4" ht="50.1" customHeight="1" x14ac:dyDescent="0.2">
      <c r="A5489" s="226">
        <v>87415</v>
      </c>
      <c r="B5489" s="223" t="s">
        <v>5969</v>
      </c>
      <c r="C5489" s="220" t="s">
        <v>433</v>
      </c>
      <c r="D5489" s="221">
        <v>19.04</v>
      </c>
    </row>
    <row r="5490" spans="1:4" ht="50.1" customHeight="1" x14ac:dyDescent="0.2">
      <c r="A5490" s="226">
        <v>87416</v>
      </c>
      <c r="B5490" s="223" t="s">
        <v>5970</v>
      </c>
      <c r="C5490" s="220" t="s">
        <v>433</v>
      </c>
      <c r="D5490" s="221">
        <v>21.88</v>
      </c>
    </row>
    <row r="5491" spans="1:4" ht="50.1" customHeight="1" x14ac:dyDescent="0.2">
      <c r="A5491" s="226">
        <v>87417</v>
      </c>
      <c r="B5491" s="223" t="s">
        <v>5971</v>
      </c>
      <c r="C5491" s="220" t="s">
        <v>433</v>
      </c>
      <c r="D5491" s="221">
        <v>10.61</v>
      </c>
    </row>
    <row r="5492" spans="1:4" ht="50.1" customHeight="1" x14ac:dyDescent="0.2">
      <c r="A5492" s="226">
        <v>87418</v>
      </c>
      <c r="B5492" s="223" t="s">
        <v>5972</v>
      </c>
      <c r="C5492" s="220" t="s">
        <v>433</v>
      </c>
      <c r="D5492" s="221">
        <v>10.96</v>
      </c>
    </row>
    <row r="5493" spans="1:4" ht="50.1" customHeight="1" x14ac:dyDescent="0.2">
      <c r="A5493" s="226">
        <v>87419</v>
      </c>
      <c r="B5493" s="223" t="s">
        <v>5973</v>
      </c>
      <c r="C5493" s="220" t="s">
        <v>433</v>
      </c>
      <c r="D5493" s="221">
        <v>11.96</v>
      </c>
    </row>
    <row r="5494" spans="1:4" ht="50.1" customHeight="1" x14ac:dyDescent="0.2">
      <c r="A5494" s="226">
        <v>87420</v>
      </c>
      <c r="B5494" s="223" t="s">
        <v>5974</v>
      </c>
      <c r="C5494" s="220" t="s">
        <v>433</v>
      </c>
      <c r="D5494" s="221">
        <v>15.69</v>
      </c>
    </row>
    <row r="5495" spans="1:4" ht="50.1" customHeight="1" x14ac:dyDescent="0.2">
      <c r="A5495" s="226">
        <v>87421</v>
      </c>
      <c r="B5495" s="223" t="s">
        <v>5975</v>
      </c>
      <c r="C5495" s="220" t="s">
        <v>433</v>
      </c>
      <c r="D5495" s="221">
        <v>16.04</v>
      </c>
    </row>
    <row r="5496" spans="1:4" ht="50.1" customHeight="1" x14ac:dyDescent="0.2">
      <c r="A5496" s="226">
        <v>87422</v>
      </c>
      <c r="B5496" s="223" t="s">
        <v>5976</v>
      </c>
      <c r="C5496" s="220" t="s">
        <v>433</v>
      </c>
      <c r="D5496" s="221">
        <v>17.04</v>
      </c>
    </row>
    <row r="5497" spans="1:4" ht="50.1" customHeight="1" x14ac:dyDescent="0.2">
      <c r="A5497" s="226">
        <v>87423</v>
      </c>
      <c r="B5497" s="223" t="s">
        <v>5977</v>
      </c>
      <c r="C5497" s="220" t="s">
        <v>433</v>
      </c>
      <c r="D5497" s="221">
        <v>21.35</v>
      </c>
    </row>
    <row r="5498" spans="1:4" ht="50.1" customHeight="1" x14ac:dyDescent="0.2">
      <c r="A5498" s="226">
        <v>87424</v>
      </c>
      <c r="B5498" s="223" t="s">
        <v>5978</v>
      </c>
      <c r="C5498" s="220" t="s">
        <v>433</v>
      </c>
      <c r="D5498" s="221">
        <v>21.88</v>
      </c>
    </row>
    <row r="5499" spans="1:4" ht="50.1" customHeight="1" x14ac:dyDescent="0.2">
      <c r="A5499" s="226">
        <v>87425</v>
      </c>
      <c r="B5499" s="223" t="s">
        <v>5979</v>
      </c>
      <c r="C5499" s="220" t="s">
        <v>433</v>
      </c>
      <c r="D5499" s="221">
        <v>22.7</v>
      </c>
    </row>
    <row r="5500" spans="1:4" ht="50.1" customHeight="1" x14ac:dyDescent="0.2">
      <c r="A5500" s="226">
        <v>87426</v>
      </c>
      <c r="B5500" s="223" t="s">
        <v>5980</v>
      </c>
      <c r="C5500" s="220" t="s">
        <v>433</v>
      </c>
      <c r="D5500" s="221">
        <v>24.87</v>
      </c>
    </row>
    <row r="5501" spans="1:4" ht="50.1" customHeight="1" x14ac:dyDescent="0.2">
      <c r="A5501" s="226">
        <v>87427</v>
      </c>
      <c r="B5501" s="223" t="s">
        <v>5981</v>
      </c>
      <c r="C5501" s="220" t="s">
        <v>433</v>
      </c>
      <c r="D5501" s="221">
        <v>25.39</v>
      </c>
    </row>
    <row r="5502" spans="1:4" ht="50.1" customHeight="1" x14ac:dyDescent="0.2">
      <c r="A5502" s="226">
        <v>87428</v>
      </c>
      <c r="B5502" s="223" t="s">
        <v>5982</v>
      </c>
      <c r="C5502" s="220" t="s">
        <v>433</v>
      </c>
      <c r="D5502" s="221">
        <v>26.23</v>
      </c>
    </row>
    <row r="5503" spans="1:4" ht="50.1" customHeight="1" x14ac:dyDescent="0.2">
      <c r="A5503" s="226">
        <v>87429</v>
      </c>
      <c r="B5503" s="223" t="s">
        <v>5983</v>
      </c>
      <c r="C5503" s="220" t="s">
        <v>433</v>
      </c>
      <c r="D5503" s="221">
        <v>12.38</v>
      </c>
    </row>
    <row r="5504" spans="1:4" ht="50.1" customHeight="1" x14ac:dyDescent="0.2">
      <c r="A5504" s="226">
        <v>87430</v>
      </c>
      <c r="B5504" s="223" t="s">
        <v>5984</v>
      </c>
      <c r="C5504" s="220" t="s">
        <v>433</v>
      </c>
      <c r="D5504" s="221">
        <v>12.73</v>
      </c>
    </row>
    <row r="5505" spans="1:4" ht="50.1" customHeight="1" x14ac:dyDescent="0.2">
      <c r="A5505" s="226">
        <v>87431</v>
      </c>
      <c r="B5505" s="223" t="s">
        <v>5985</v>
      </c>
      <c r="C5505" s="220" t="s">
        <v>433</v>
      </c>
      <c r="D5505" s="221">
        <v>12.9</v>
      </c>
    </row>
    <row r="5506" spans="1:4" ht="50.1" customHeight="1" x14ac:dyDescent="0.2">
      <c r="A5506" s="226">
        <v>87432</v>
      </c>
      <c r="B5506" s="223" t="s">
        <v>5986</v>
      </c>
      <c r="C5506" s="220" t="s">
        <v>433</v>
      </c>
      <c r="D5506" s="221">
        <v>17.64</v>
      </c>
    </row>
    <row r="5507" spans="1:4" ht="50.1" customHeight="1" x14ac:dyDescent="0.2">
      <c r="A5507" s="226">
        <v>87433</v>
      </c>
      <c r="B5507" s="223" t="s">
        <v>5987</v>
      </c>
      <c r="C5507" s="220" t="s">
        <v>433</v>
      </c>
      <c r="D5507" s="221">
        <v>18.329999999999998</v>
      </c>
    </row>
    <row r="5508" spans="1:4" ht="50.1" customHeight="1" x14ac:dyDescent="0.2">
      <c r="A5508" s="226">
        <v>87434</v>
      </c>
      <c r="B5508" s="223" t="s">
        <v>5988</v>
      </c>
      <c r="C5508" s="220" t="s">
        <v>433</v>
      </c>
      <c r="D5508" s="221">
        <v>18.82</v>
      </c>
    </row>
    <row r="5509" spans="1:4" ht="50.1" customHeight="1" x14ac:dyDescent="0.2">
      <c r="A5509" s="226">
        <v>87435</v>
      </c>
      <c r="B5509" s="223" t="s">
        <v>5989</v>
      </c>
      <c r="C5509" s="220" t="s">
        <v>433</v>
      </c>
      <c r="D5509" s="221">
        <v>19.82</v>
      </c>
    </row>
    <row r="5510" spans="1:4" ht="50.1" customHeight="1" x14ac:dyDescent="0.2">
      <c r="A5510" s="226">
        <v>87436</v>
      </c>
      <c r="B5510" s="223" t="s">
        <v>5990</v>
      </c>
      <c r="C5510" s="220" t="s">
        <v>433</v>
      </c>
      <c r="D5510" s="221">
        <v>21</v>
      </c>
    </row>
    <row r="5511" spans="1:4" ht="50.1" customHeight="1" x14ac:dyDescent="0.2">
      <c r="A5511" s="226">
        <v>87437</v>
      </c>
      <c r="B5511" s="223" t="s">
        <v>5991</v>
      </c>
      <c r="C5511" s="220" t="s">
        <v>433</v>
      </c>
      <c r="D5511" s="221">
        <v>21.83</v>
      </c>
    </row>
    <row r="5512" spans="1:4" ht="50.1" customHeight="1" x14ac:dyDescent="0.2">
      <c r="A5512" s="226">
        <v>87438</v>
      </c>
      <c r="B5512" s="223" t="s">
        <v>5992</v>
      </c>
      <c r="C5512" s="220" t="s">
        <v>433</v>
      </c>
      <c r="D5512" s="221">
        <v>24.36</v>
      </c>
    </row>
    <row r="5513" spans="1:4" ht="50.1" customHeight="1" x14ac:dyDescent="0.2">
      <c r="A5513" s="226">
        <v>87439</v>
      </c>
      <c r="B5513" s="223" t="s">
        <v>5993</v>
      </c>
      <c r="C5513" s="220" t="s">
        <v>433</v>
      </c>
      <c r="D5513" s="221">
        <v>25.84</v>
      </c>
    </row>
    <row r="5514" spans="1:4" ht="50.1" customHeight="1" x14ac:dyDescent="0.2">
      <c r="A5514" s="226">
        <v>87440</v>
      </c>
      <c r="B5514" s="223" t="s">
        <v>5994</v>
      </c>
      <c r="C5514" s="220" t="s">
        <v>433</v>
      </c>
      <c r="D5514" s="221">
        <v>26.54</v>
      </c>
    </row>
    <row r="5515" spans="1:4" ht="50.1" customHeight="1" x14ac:dyDescent="0.2">
      <c r="A5515" s="226">
        <v>87527</v>
      </c>
      <c r="B5515" s="223" t="s">
        <v>5995</v>
      </c>
      <c r="C5515" s="220" t="s">
        <v>433</v>
      </c>
      <c r="D5515" s="221">
        <v>25.31</v>
      </c>
    </row>
    <row r="5516" spans="1:4" ht="50.1" customHeight="1" x14ac:dyDescent="0.2">
      <c r="A5516" s="226">
        <v>87528</v>
      </c>
      <c r="B5516" s="223" t="s">
        <v>5996</v>
      </c>
      <c r="C5516" s="220" t="s">
        <v>433</v>
      </c>
      <c r="D5516" s="221">
        <v>26.9</v>
      </c>
    </row>
    <row r="5517" spans="1:4" ht="50.1" customHeight="1" x14ac:dyDescent="0.2">
      <c r="A5517" s="226">
        <v>87529</v>
      </c>
      <c r="B5517" s="223" t="s">
        <v>5997</v>
      </c>
      <c r="C5517" s="220" t="s">
        <v>433</v>
      </c>
      <c r="D5517" s="221">
        <v>22.85</v>
      </c>
    </row>
    <row r="5518" spans="1:4" ht="50.1" customHeight="1" x14ac:dyDescent="0.2">
      <c r="A5518" s="226">
        <v>87530</v>
      </c>
      <c r="B5518" s="223" t="s">
        <v>5998</v>
      </c>
      <c r="C5518" s="220" t="s">
        <v>433</v>
      </c>
      <c r="D5518" s="221">
        <v>24.44</v>
      </c>
    </row>
    <row r="5519" spans="1:4" ht="50.1" customHeight="1" x14ac:dyDescent="0.2">
      <c r="A5519" s="226">
        <v>87531</v>
      </c>
      <c r="B5519" s="223" t="s">
        <v>5999</v>
      </c>
      <c r="C5519" s="220" t="s">
        <v>433</v>
      </c>
      <c r="D5519" s="221">
        <v>21.98</v>
      </c>
    </row>
    <row r="5520" spans="1:4" ht="50.1" customHeight="1" x14ac:dyDescent="0.2">
      <c r="A5520" s="226">
        <v>87532</v>
      </c>
      <c r="B5520" s="223" t="s">
        <v>6000</v>
      </c>
      <c r="C5520" s="220" t="s">
        <v>433</v>
      </c>
      <c r="D5520" s="221">
        <v>23.57</v>
      </c>
    </row>
    <row r="5521" spans="1:4" ht="50.1" customHeight="1" x14ac:dyDescent="0.2">
      <c r="A5521" s="226">
        <v>87535</v>
      </c>
      <c r="B5521" s="223" t="s">
        <v>6001</v>
      </c>
      <c r="C5521" s="220" t="s">
        <v>433</v>
      </c>
      <c r="D5521" s="221">
        <v>19.510000000000002</v>
      </c>
    </row>
    <row r="5522" spans="1:4" ht="50.1" customHeight="1" x14ac:dyDescent="0.2">
      <c r="A5522" s="226">
        <v>87536</v>
      </c>
      <c r="B5522" s="223" t="s">
        <v>6002</v>
      </c>
      <c r="C5522" s="220" t="s">
        <v>433</v>
      </c>
      <c r="D5522" s="221">
        <v>21.1</v>
      </c>
    </row>
    <row r="5523" spans="1:4" ht="50.1" customHeight="1" x14ac:dyDescent="0.2">
      <c r="A5523" s="226">
        <v>87537</v>
      </c>
      <c r="B5523" s="223" t="s">
        <v>6003</v>
      </c>
      <c r="C5523" s="220" t="s">
        <v>433</v>
      </c>
      <c r="D5523" s="221">
        <v>39.619999999999997</v>
      </c>
    </row>
    <row r="5524" spans="1:4" ht="50.1" customHeight="1" x14ac:dyDescent="0.2">
      <c r="A5524" s="226">
        <v>87538</v>
      </c>
      <c r="B5524" s="223" t="s">
        <v>6004</v>
      </c>
      <c r="C5524" s="220" t="s">
        <v>433</v>
      </c>
      <c r="D5524" s="221">
        <v>37.51</v>
      </c>
    </row>
    <row r="5525" spans="1:4" ht="50.1" customHeight="1" x14ac:dyDescent="0.2">
      <c r="A5525" s="226">
        <v>87539</v>
      </c>
      <c r="B5525" s="223" t="s">
        <v>6005</v>
      </c>
      <c r="C5525" s="220" t="s">
        <v>433</v>
      </c>
      <c r="D5525" s="221">
        <v>36.76</v>
      </c>
    </row>
    <row r="5526" spans="1:4" ht="50.1" customHeight="1" x14ac:dyDescent="0.2">
      <c r="A5526" s="226">
        <v>87541</v>
      </c>
      <c r="B5526" s="223" t="s">
        <v>6006</v>
      </c>
      <c r="C5526" s="220" t="s">
        <v>433</v>
      </c>
      <c r="D5526" s="221">
        <v>34.64</v>
      </c>
    </row>
    <row r="5527" spans="1:4" ht="50.1" customHeight="1" x14ac:dyDescent="0.2">
      <c r="A5527" s="226">
        <v>87543</v>
      </c>
      <c r="B5527" s="223" t="s">
        <v>6007</v>
      </c>
      <c r="C5527" s="220" t="s">
        <v>433</v>
      </c>
      <c r="D5527" s="221">
        <v>12.62</v>
      </c>
    </row>
    <row r="5528" spans="1:4" ht="50.1" customHeight="1" x14ac:dyDescent="0.2">
      <c r="A5528" s="226">
        <v>87545</v>
      </c>
      <c r="B5528" s="223" t="s">
        <v>6008</v>
      </c>
      <c r="C5528" s="220" t="s">
        <v>433</v>
      </c>
      <c r="D5528" s="221">
        <v>17.260000000000002</v>
      </c>
    </row>
    <row r="5529" spans="1:4" ht="50.1" customHeight="1" x14ac:dyDescent="0.2">
      <c r="A5529" s="226">
        <v>87546</v>
      </c>
      <c r="B5529" s="223" t="s">
        <v>6009</v>
      </c>
      <c r="C5529" s="220" t="s">
        <v>433</v>
      </c>
      <c r="D5529" s="221">
        <v>18.16</v>
      </c>
    </row>
    <row r="5530" spans="1:4" ht="50.1" customHeight="1" x14ac:dyDescent="0.2">
      <c r="A5530" s="226">
        <v>87547</v>
      </c>
      <c r="B5530" s="223" t="s">
        <v>6010</v>
      </c>
      <c r="C5530" s="220" t="s">
        <v>433</v>
      </c>
      <c r="D5530" s="221">
        <v>14.82</v>
      </c>
    </row>
    <row r="5531" spans="1:4" ht="50.1" customHeight="1" x14ac:dyDescent="0.2">
      <c r="A5531" s="226">
        <v>87548</v>
      </c>
      <c r="B5531" s="223" t="s">
        <v>6011</v>
      </c>
      <c r="C5531" s="220" t="s">
        <v>433</v>
      </c>
      <c r="D5531" s="221">
        <v>15.72</v>
      </c>
    </row>
    <row r="5532" spans="1:4" ht="50.1" customHeight="1" x14ac:dyDescent="0.2">
      <c r="A5532" s="226">
        <v>87549</v>
      </c>
      <c r="B5532" s="223" t="s">
        <v>6012</v>
      </c>
      <c r="C5532" s="220" t="s">
        <v>433</v>
      </c>
      <c r="D5532" s="221">
        <v>13.93</v>
      </c>
    </row>
    <row r="5533" spans="1:4" ht="50.1" customHeight="1" x14ac:dyDescent="0.2">
      <c r="A5533" s="226">
        <v>87550</v>
      </c>
      <c r="B5533" s="223" t="s">
        <v>6013</v>
      </c>
      <c r="C5533" s="220" t="s">
        <v>433</v>
      </c>
      <c r="D5533" s="221">
        <v>14.83</v>
      </c>
    </row>
    <row r="5534" spans="1:4" ht="50.1" customHeight="1" x14ac:dyDescent="0.2">
      <c r="A5534" s="226">
        <v>87553</v>
      </c>
      <c r="B5534" s="223" t="s">
        <v>6014</v>
      </c>
      <c r="C5534" s="220" t="s">
        <v>433</v>
      </c>
      <c r="D5534" s="221">
        <v>11.46</v>
      </c>
    </row>
    <row r="5535" spans="1:4" ht="50.1" customHeight="1" x14ac:dyDescent="0.2">
      <c r="A5535" s="226">
        <v>87554</v>
      </c>
      <c r="B5535" s="223" t="s">
        <v>6015</v>
      </c>
      <c r="C5535" s="220" t="s">
        <v>433</v>
      </c>
      <c r="D5535" s="221">
        <v>12.36</v>
      </c>
    </row>
    <row r="5536" spans="1:4" ht="50.1" customHeight="1" x14ac:dyDescent="0.2">
      <c r="A5536" s="226">
        <v>87555</v>
      </c>
      <c r="B5536" s="223" t="s">
        <v>6016</v>
      </c>
      <c r="C5536" s="220" t="s">
        <v>433</v>
      </c>
      <c r="D5536" s="221">
        <v>24.62</v>
      </c>
    </row>
    <row r="5537" spans="1:4" ht="50.1" customHeight="1" x14ac:dyDescent="0.2">
      <c r="A5537" s="226">
        <v>87556</v>
      </c>
      <c r="B5537" s="223" t="s">
        <v>6017</v>
      </c>
      <c r="C5537" s="220" t="s">
        <v>433</v>
      </c>
      <c r="D5537" s="221">
        <v>22.53</v>
      </c>
    </row>
    <row r="5538" spans="1:4" ht="50.1" customHeight="1" x14ac:dyDescent="0.2">
      <c r="A5538" s="226">
        <v>87557</v>
      </c>
      <c r="B5538" s="223" t="s">
        <v>6018</v>
      </c>
      <c r="C5538" s="220" t="s">
        <v>433</v>
      </c>
      <c r="D5538" s="221">
        <v>21.76</v>
      </c>
    </row>
    <row r="5539" spans="1:4" ht="50.1" customHeight="1" x14ac:dyDescent="0.2">
      <c r="A5539" s="226">
        <v>87559</v>
      </c>
      <c r="B5539" s="223" t="s">
        <v>6019</v>
      </c>
      <c r="C5539" s="220" t="s">
        <v>433</v>
      </c>
      <c r="D5539" s="221">
        <v>19.64</v>
      </c>
    </row>
    <row r="5540" spans="1:4" ht="50.1" customHeight="1" x14ac:dyDescent="0.2">
      <c r="A5540" s="226">
        <v>87561</v>
      </c>
      <c r="B5540" s="223" t="s">
        <v>6020</v>
      </c>
      <c r="C5540" s="220" t="s">
        <v>433</v>
      </c>
      <c r="D5540" s="221">
        <v>21.94</v>
      </c>
    </row>
    <row r="5541" spans="1:4" ht="50.1" customHeight="1" x14ac:dyDescent="0.2">
      <c r="A5541" s="226">
        <v>87775</v>
      </c>
      <c r="B5541" s="223" t="s">
        <v>6021</v>
      </c>
      <c r="C5541" s="220" t="s">
        <v>433</v>
      </c>
      <c r="D5541" s="221">
        <v>36.01</v>
      </c>
    </row>
    <row r="5542" spans="1:4" ht="50.1" customHeight="1" x14ac:dyDescent="0.2">
      <c r="A5542" s="226">
        <v>87777</v>
      </c>
      <c r="B5542" s="223" t="s">
        <v>6022</v>
      </c>
      <c r="C5542" s="220" t="s">
        <v>433</v>
      </c>
      <c r="D5542" s="221">
        <v>37.340000000000003</v>
      </c>
    </row>
    <row r="5543" spans="1:4" ht="50.1" customHeight="1" x14ac:dyDescent="0.2">
      <c r="A5543" s="226">
        <v>87778</v>
      </c>
      <c r="B5543" s="223" t="s">
        <v>6023</v>
      </c>
      <c r="C5543" s="220" t="s">
        <v>433</v>
      </c>
      <c r="D5543" s="221">
        <v>46.15</v>
      </c>
    </row>
    <row r="5544" spans="1:4" ht="50.1" customHeight="1" x14ac:dyDescent="0.2">
      <c r="A5544" s="226">
        <v>87779</v>
      </c>
      <c r="B5544" s="223" t="s">
        <v>6024</v>
      </c>
      <c r="C5544" s="220" t="s">
        <v>433</v>
      </c>
      <c r="D5544" s="221">
        <v>41.99</v>
      </c>
    </row>
    <row r="5545" spans="1:4" ht="50.1" customHeight="1" x14ac:dyDescent="0.2">
      <c r="A5545" s="226">
        <v>87781</v>
      </c>
      <c r="B5545" s="223" t="s">
        <v>6025</v>
      </c>
      <c r="C5545" s="220" t="s">
        <v>433</v>
      </c>
      <c r="D5545" s="221">
        <v>43.78</v>
      </c>
    </row>
    <row r="5546" spans="1:4" ht="50.1" customHeight="1" x14ac:dyDescent="0.2">
      <c r="A5546" s="226">
        <v>87783</v>
      </c>
      <c r="B5546" s="223" t="s">
        <v>6026</v>
      </c>
      <c r="C5546" s="220" t="s">
        <v>433</v>
      </c>
      <c r="D5546" s="221">
        <v>56.95</v>
      </c>
    </row>
    <row r="5547" spans="1:4" ht="50.1" customHeight="1" x14ac:dyDescent="0.2">
      <c r="A5547" s="226">
        <v>87784</v>
      </c>
      <c r="B5547" s="223" t="s">
        <v>6027</v>
      </c>
      <c r="C5547" s="220" t="s">
        <v>433</v>
      </c>
      <c r="D5547" s="221">
        <v>47.98</v>
      </c>
    </row>
    <row r="5548" spans="1:4" ht="50.1" customHeight="1" x14ac:dyDescent="0.2">
      <c r="A5548" s="226">
        <v>87786</v>
      </c>
      <c r="B5548" s="223" t="s">
        <v>6028</v>
      </c>
      <c r="C5548" s="220" t="s">
        <v>433</v>
      </c>
      <c r="D5548" s="221">
        <v>50.22</v>
      </c>
    </row>
    <row r="5549" spans="1:4" ht="50.1" customHeight="1" x14ac:dyDescent="0.2">
      <c r="A5549" s="226">
        <v>87787</v>
      </c>
      <c r="B5549" s="223" t="s">
        <v>6029</v>
      </c>
      <c r="C5549" s="220" t="s">
        <v>433</v>
      </c>
      <c r="D5549" s="221">
        <v>67.75</v>
      </c>
    </row>
    <row r="5550" spans="1:4" ht="50.1" customHeight="1" x14ac:dyDescent="0.2">
      <c r="A5550" s="226">
        <v>87788</v>
      </c>
      <c r="B5550" s="223" t="s">
        <v>6030</v>
      </c>
      <c r="C5550" s="220" t="s">
        <v>433</v>
      </c>
      <c r="D5550" s="221">
        <v>61.76</v>
      </c>
    </row>
    <row r="5551" spans="1:4" ht="50.1" customHeight="1" x14ac:dyDescent="0.2">
      <c r="A5551" s="226">
        <v>87790</v>
      </c>
      <c r="B5551" s="223" t="s">
        <v>6031</v>
      </c>
      <c r="C5551" s="220" t="s">
        <v>433</v>
      </c>
      <c r="D5551" s="221">
        <v>64.22</v>
      </c>
    </row>
    <row r="5552" spans="1:4" ht="50.1" customHeight="1" x14ac:dyDescent="0.2">
      <c r="A5552" s="226">
        <v>87791</v>
      </c>
      <c r="B5552" s="223" t="s">
        <v>6032</v>
      </c>
      <c r="C5552" s="220" t="s">
        <v>433</v>
      </c>
      <c r="D5552" s="221">
        <v>81.150000000000006</v>
      </c>
    </row>
    <row r="5553" spans="1:4" ht="50.1" customHeight="1" x14ac:dyDescent="0.2">
      <c r="A5553" s="226">
        <v>87792</v>
      </c>
      <c r="B5553" s="223" t="s">
        <v>6033</v>
      </c>
      <c r="C5553" s="220" t="s">
        <v>433</v>
      </c>
      <c r="D5553" s="221">
        <v>23.82</v>
      </c>
    </row>
    <row r="5554" spans="1:4" ht="50.1" customHeight="1" x14ac:dyDescent="0.2">
      <c r="A5554" s="226">
        <v>87794</v>
      </c>
      <c r="B5554" s="223" t="s">
        <v>6034</v>
      </c>
      <c r="C5554" s="220" t="s">
        <v>433</v>
      </c>
      <c r="D5554" s="221">
        <v>25.06</v>
      </c>
    </row>
    <row r="5555" spans="1:4" ht="50.1" customHeight="1" x14ac:dyDescent="0.2">
      <c r="A5555" s="226">
        <v>87795</v>
      </c>
      <c r="B5555" s="223" t="s">
        <v>6035</v>
      </c>
      <c r="C5555" s="220" t="s">
        <v>433</v>
      </c>
      <c r="D5555" s="221">
        <v>33.01</v>
      </c>
    </row>
    <row r="5556" spans="1:4" ht="50.1" customHeight="1" x14ac:dyDescent="0.2">
      <c r="A5556" s="226">
        <v>87797</v>
      </c>
      <c r="B5556" s="223" t="s">
        <v>6036</v>
      </c>
      <c r="C5556" s="220" t="s">
        <v>433</v>
      </c>
      <c r="D5556" s="221">
        <v>29.57</v>
      </c>
    </row>
    <row r="5557" spans="1:4" ht="50.1" customHeight="1" x14ac:dyDescent="0.2">
      <c r="A5557" s="226">
        <v>87799</v>
      </c>
      <c r="B5557" s="223" t="s">
        <v>6037</v>
      </c>
      <c r="C5557" s="220" t="s">
        <v>433</v>
      </c>
      <c r="D5557" s="221">
        <v>31.24</v>
      </c>
    </row>
    <row r="5558" spans="1:4" ht="50.1" customHeight="1" x14ac:dyDescent="0.2">
      <c r="A5558" s="226">
        <v>87800</v>
      </c>
      <c r="B5558" s="223" t="s">
        <v>6038</v>
      </c>
      <c r="C5558" s="220" t="s">
        <v>433</v>
      </c>
      <c r="D5558" s="221">
        <v>43.27</v>
      </c>
    </row>
    <row r="5559" spans="1:4" ht="50.1" customHeight="1" x14ac:dyDescent="0.2">
      <c r="A5559" s="226">
        <v>87801</v>
      </c>
      <c r="B5559" s="223" t="s">
        <v>6039</v>
      </c>
      <c r="C5559" s="220" t="s">
        <v>433</v>
      </c>
      <c r="D5559" s="221">
        <v>35.33</v>
      </c>
    </row>
    <row r="5560" spans="1:4" ht="50.1" customHeight="1" x14ac:dyDescent="0.2">
      <c r="A5560" s="226">
        <v>87803</v>
      </c>
      <c r="B5560" s="223" t="s">
        <v>6040</v>
      </c>
      <c r="C5560" s="220" t="s">
        <v>433</v>
      </c>
      <c r="D5560" s="221">
        <v>37.42</v>
      </c>
    </row>
    <row r="5561" spans="1:4" ht="50.1" customHeight="1" x14ac:dyDescent="0.2">
      <c r="A5561" s="226">
        <v>87804</v>
      </c>
      <c r="B5561" s="223" t="s">
        <v>6041</v>
      </c>
      <c r="C5561" s="220" t="s">
        <v>433</v>
      </c>
      <c r="D5561" s="221">
        <v>53.53</v>
      </c>
    </row>
    <row r="5562" spans="1:4" ht="50.1" customHeight="1" x14ac:dyDescent="0.2">
      <c r="A5562" s="226">
        <v>87805</v>
      </c>
      <c r="B5562" s="223" t="s">
        <v>6042</v>
      </c>
      <c r="C5562" s="220" t="s">
        <v>433</v>
      </c>
      <c r="D5562" s="221">
        <v>40.68</v>
      </c>
    </row>
    <row r="5563" spans="1:4" ht="50.1" customHeight="1" x14ac:dyDescent="0.2">
      <c r="A5563" s="226">
        <v>87807</v>
      </c>
      <c r="B5563" s="223" t="s">
        <v>6043</v>
      </c>
      <c r="C5563" s="220" t="s">
        <v>433</v>
      </c>
      <c r="D5563" s="221">
        <v>42.98</v>
      </c>
    </row>
    <row r="5564" spans="1:4" ht="50.1" customHeight="1" x14ac:dyDescent="0.2">
      <c r="A5564" s="226">
        <v>87808</v>
      </c>
      <c r="B5564" s="223" t="s">
        <v>6044</v>
      </c>
      <c r="C5564" s="220" t="s">
        <v>433</v>
      </c>
      <c r="D5564" s="221">
        <v>58.36</v>
      </c>
    </row>
    <row r="5565" spans="1:4" ht="50.1" customHeight="1" x14ac:dyDescent="0.2">
      <c r="A5565" s="226">
        <v>87809</v>
      </c>
      <c r="B5565" s="223" t="s">
        <v>6045</v>
      </c>
      <c r="C5565" s="220" t="s">
        <v>433</v>
      </c>
      <c r="D5565" s="221">
        <v>57.44</v>
      </c>
    </row>
    <row r="5566" spans="1:4" ht="50.1" customHeight="1" x14ac:dyDescent="0.2">
      <c r="A5566" s="226">
        <v>87811</v>
      </c>
      <c r="B5566" s="223" t="s">
        <v>6046</v>
      </c>
      <c r="C5566" s="220" t="s">
        <v>433</v>
      </c>
      <c r="D5566" s="221">
        <v>58.68</v>
      </c>
    </row>
    <row r="5567" spans="1:4" ht="50.1" customHeight="1" x14ac:dyDescent="0.2">
      <c r="A5567" s="226">
        <v>87812</v>
      </c>
      <c r="B5567" s="223" t="s">
        <v>6047</v>
      </c>
      <c r="C5567" s="220" t="s">
        <v>433</v>
      </c>
      <c r="D5567" s="221">
        <v>66.33</v>
      </c>
    </row>
    <row r="5568" spans="1:4" ht="50.1" customHeight="1" x14ac:dyDescent="0.2">
      <c r="A5568" s="226">
        <v>87813</v>
      </c>
      <c r="B5568" s="223" t="s">
        <v>6048</v>
      </c>
      <c r="C5568" s="220" t="s">
        <v>433</v>
      </c>
      <c r="D5568" s="221">
        <v>63.19</v>
      </c>
    </row>
    <row r="5569" spans="1:4" ht="50.1" customHeight="1" x14ac:dyDescent="0.2">
      <c r="A5569" s="226">
        <v>87815</v>
      </c>
      <c r="B5569" s="223" t="s">
        <v>6049</v>
      </c>
      <c r="C5569" s="220" t="s">
        <v>433</v>
      </c>
      <c r="D5569" s="221">
        <v>64.86</v>
      </c>
    </row>
    <row r="5570" spans="1:4" ht="50.1" customHeight="1" x14ac:dyDescent="0.2">
      <c r="A5570" s="226">
        <v>87816</v>
      </c>
      <c r="B5570" s="223" t="s">
        <v>6050</v>
      </c>
      <c r="C5570" s="220" t="s">
        <v>433</v>
      </c>
      <c r="D5570" s="221">
        <v>76.59</v>
      </c>
    </row>
    <row r="5571" spans="1:4" ht="50.1" customHeight="1" x14ac:dyDescent="0.2">
      <c r="A5571" s="226">
        <v>87817</v>
      </c>
      <c r="B5571" s="223" t="s">
        <v>6051</v>
      </c>
      <c r="C5571" s="220" t="s">
        <v>433</v>
      </c>
      <c r="D5571" s="221">
        <v>68.64</v>
      </c>
    </row>
    <row r="5572" spans="1:4" ht="50.1" customHeight="1" x14ac:dyDescent="0.2">
      <c r="A5572" s="226">
        <v>87819</v>
      </c>
      <c r="B5572" s="223" t="s">
        <v>6052</v>
      </c>
      <c r="C5572" s="220" t="s">
        <v>433</v>
      </c>
      <c r="D5572" s="221">
        <v>70.73</v>
      </c>
    </row>
    <row r="5573" spans="1:4" ht="50.1" customHeight="1" x14ac:dyDescent="0.2">
      <c r="A5573" s="226">
        <v>87820</v>
      </c>
      <c r="B5573" s="223" t="s">
        <v>6053</v>
      </c>
      <c r="C5573" s="220" t="s">
        <v>433</v>
      </c>
      <c r="D5573" s="221">
        <v>86.84</v>
      </c>
    </row>
    <row r="5574" spans="1:4" ht="50.1" customHeight="1" x14ac:dyDescent="0.2">
      <c r="A5574" s="226">
        <v>87821</v>
      </c>
      <c r="B5574" s="223" t="s">
        <v>6054</v>
      </c>
      <c r="C5574" s="220" t="s">
        <v>433</v>
      </c>
      <c r="D5574" s="221">
        <v>98.98</v>
      </c>
    </row>
    <row r="5575" spans="1:4" ht="50.1" customHeight="1" x14ac:dyDescent="0.2">
      <c r="A5575" s="226">
        <v>87823</v>
      </c>
      <c r="B5575" s="223" t="s">
        <v>6055</v>
      </c>
      <c r="C5575" s="220" t="s">
        <v>433</v>
      </c>
      <c r="D5575" s="221">
        <v>101.28</v>
      </c>
    </row>
    <row r="5576" spans="1:4" ht="50.1" customHeight="1" x14ac:dyDescent="0.2">
      <c r="A5576" s="226">
        <v>87824</v>
      </c>
      <c r="B5576" s="223" t="s">
        <v>6056</v>
      </c>
      <c r="C5576" s="220" t="s">
        <v>433</v>
      </c>
      <c r="D5576" s="221">
        <v>116.35</v>
      </c>
    </row>
    <row r="5577" spans="1:4" ht="50.1" customHeight="1" x14ac:dyDescent="0.2">
      <c r="A5577" s="226">
        <v>87825</v>
      </c>
      <c r="B5577" s="223" t="s">
        <v>6057</v>
      </c>
      <c r="C5577" s="220" t="s">
        <v>433</v>
      </c>
      <c r="D5577" s="221">
        <v>45.42</v>
      </c>
    </row>
    <row r="5578" spans="1:4" ht="50.1" customHeight="1" x14ac:dyDescent="0.2">
      <c r="A5578" s="226">
        <v>87827</v>
      </c>
      <c r="B5578" s="223" t="s">
        <v>6058</v>
      </c>
      <c r="C5578" s="220" t="s">
        <v>433</v>
      </c>
      <c r="D5578" s="221">
        <v>46.94</v>
      </c>
    </row>
    <row r="5579" spans="1:4" ht="50.1" customHeight="1" x14ac:dyDescent="0.2">
      <c r="A5579" s="226">
        <v>87828</v>
      </c>
      <c r="B5579" s="223" t="s">
        <v>6059</v>
      </c>
      <c r="C5579" s="220" t="s">
        <v>433</v>
      </c>
      <c r="D5579" s="221">
        <v>57.58</v>
      </c>
    </row>
    <row r="5580" spans="1:4" ht="50.1" customHeight="1" x14ac:dyDescent="0.2">
      <c r="A5580" s="226">
        <v>87829</v>
      </c>
      <c r="B5580" s="223" t="s">
        <v>6060</v>
      </c>
      <c r="C5580" s="220" t="s">
        <v>433</v>
      </c>
      <c r="D5580" s="221">
        <v>51.9</v>
      </c>
    </row>
    <row r="5581" spans="1:4" ht="50.1" customHeight="1" x14ac:dyDescent="0.2">
      <c r="A5581" s="226">
        <v>87831</v>
      </c>
      <c r="B5581" s="223" t="s">
        <v>6061</v>
      </c>
      <c r="C5581" s="220" t="s">
        <v>433</v>
      </c>
      <c r="D5581" s="221">
        <v>53.93</v>
      </c>
    </row>
    <row r="5582" spans="1:4" ht="50.1" customHeight="1" x14ac:dyDescent="0.2">
      <c r="A5582" s="226">
        <v>87832</v>
      </c>
      <c r="B5582" s="223" t="s">
        <v>6062</v>
      </c>
      <c r="C5582" s="220" t="s">
        <v>433</v>
      </c>
      <c r="D5582" s="221">
        <v>69.55</v>
      </c>
    </row>
    <row r="5583" spans="1:4" ht="50.1" customHeight="1" x14ac:dyDescent="0.2">
      <c r="A5583" s="226">
        <v>87834</v>
      </c>
      <c r="B5583" s="223" t="s">
        <v>6063</v>
      </c>
      <c r="C5583" s="220" t="s">
        <v>433</v>
      </c>
      <c r="D5583" s="221">
        <v>107.93</v>
      </c>
    </row>
    <row r="5584" spans="1:4" ht="50.1" customHeight="1" x14ac:dyDescent="0.2">
      <c r="A5584" s="226">
        <v>87835</v>
      </c>
      <c r="B5584" s="223" t="s">
        <v>6064</v>
      </c>
      <c r="C5584" s="220" t="s">
        <v>433</v>
      </c>
      <c r="D5584" s="221">
        <v>73.12</v>
      </c>
    </row>
    <row r="5585" spans="1:4" ht="50.1" customHeight="1" x14ac:dyDescent="0.2">
      <c r="A5585" s="226">
        <v>87836</v>
      </c>
      <c r="B5585" s="223" t="s">
        <v>6065</v>
      </c>
      <c r="C5585" s="220" t="s">
        <v>433</v>
      </c>
      <c r="D5585" s="221">
        <v>102.95</v>
      </c>
    </row>
    <row r="5586" spans="1:4" ht="50.1" customHeight="1" x14ac:dyDescent="0.2">
      <c r="A5586" s="226">
        <v>87837</v>
      </c>
      <c r="B5586" s="223" t="s">
        <v>6066</v>
      </c>
      <c r="C5586" s="220" t="s">
        <v>433</v>
      </c>
      <c r="D5586" s="221">
        <v>68.64</v>
      </c>
    </row>
    <row r="5587" spans="1:4" ht="50.1" customHeight="1" x14ac:dyDescent="0.2">
      <c r="A5587" s="226">
        <v>87838</v>
      </c>
      <c r="B5587" s="223" t="s">
        <v>6067</v>
      </c>
      <c r="C5587" s="220" t="s">
        <v>433</v>
      </c>
      <c r="D5587" s="221">
        <v>114.03</v>
      </c>
    </row>
    <row r="5588" spans="1:4" ht="50.1" customHeight="1" x14ac:dyDescent="0.2">
      <c r="A5588" s="226">
        <v>87839</v>
      </c>
      <c r="B5588" s="223" t="s">
        <v>6068</v>
      </c>
      <c r="C5588" s="220" t="s">
        <v>433</v>
      </c>
      <c r="D5588" s="221">
        <v>77.11</v>
      </c>
    </row>
    <row r="5589" spans="1:4" ht="50.1" customHeight="1" x14ac:dyDescent="0.2">
      <c r="A5589" s="226">
        <v>87840</v>
      </c>
      <c r="B5589" s="223" t="s">
        <v>6069</v>
      </c>
      <c r="C5589" s="220" t="s">
        <v>433</v>
      </c>
      <c r="D5589" s="221">
        <v>107.82</v>
      </c>
    </row>
    <row r="5590" spans="1:4" ht="50.1" customHeight="1" x14ac:dyDescent="0.2">
      <c r="A5590" s="226">
        <v>87841</v>
      </c>
      <c r="B5590" s="223" t="s">
        <v>6070</v>
      </c>
      <c r="C5590" s="220" t="s">
        <v>433</v>
      </c>
      <c r="D5590" s="221">
        <v>71.39</v>
      </c>
    </row>
    <row r="5591" spans="1:4" ht="50.1" customHeight="1" x14ac:dyDescent="0.2">
      <c r="A5591" s="226">
        <v>87842</v>
      </c>
      <c r="B5591" s="223" t="s">
        <v>6071</v>
      </c>
      <c r="C5591" s="220" t="s">
        <v>433</v>
      </c>
      <c r="D5591" s="221">
        <v>110.79</v>
      </c>
    </row>
    <row r="5592" spans="1:4" ht="50.1" customHeight="1" x14ac:dyDescent="0.2">
      <c r="A5592" s="226">
        <v>87843</v>
      </c>
      <c r="B5592" s="223" t="s">
        <v>6072</v>
      </c>
      <c r="C5592" s="220" t="s">
        <v>433</v>
      </c>
      <c r="D5592" s="221">
        <v>82.73</v>
      </c>
    </row>
    <row r="5593" spans="1:4" ht="50.1" customHeight="1" x14ac:dyDescent="0.2">
      <c r="A5593" s="226">
        <v>87844</v>
      </c>
      <c r="B5593" s="223" t="s">
        <v>6073</v>
      </c>
      <c r="C5593" s="220" t="s">
        <v>433</v>
      </c>
      <c r="D5593" s="221">
        <v>101.33</v>
      </c>
    </row>
    <row r="5594" spans="1:4" ht="50.1" customHeight="1" x14ac:dyDescent="0.2">
      <c r="A5594" s="226">
        <v>87845</v>
      </c>
      <c r="B5594" s="223" t="s">
        <v>6074</v>
      </c>
      <c r="C5594" s="220" t="s">
        <v>433</v>
      </c>
      <c r="D5594" s="221">
        <v>73.790000000000006</v>
      </c>
    </row>
    <row r="5595" spans="1:4" ht="50.1" customHeight="1" x14ac:dyDescent="0.2">
      <c r="A5595" s="226">
        <v>87846</v>
      </c>
      <c r="B5595" s="223" t="s">
        <v>6075</v>
      </c>
      <c r="C5595" s="220" t="s">
        <v>433</v>
      </c>
      <c r="D5595" s="221">
        <v>117.07</v>
      </c>
    </row>
    <row r="5596" spans="1:4" ht="50.1" customHeight="1" x14ac:dyDescent="0.2">
      <c r="A5596" s="226">
        <v>87847</v>
      </c>
      <c r="B5596" s="223" t="s">
        <v>6076</v>
      </c>
      <c r="C5596" s="220" t="s">
        <v>433</v>
      </c>
      <c r="D5596" s="221">
        <v>82.26</v>
      </c>
    </row>
    <row r="5597" spans="1:4" ht="50.1" customHeight="1" x14ac:dyDescent="0.2">
      <c r="A5597" s="226">
        <v>87848</v>
      </c>
      <c r="B5597" s="223" t="s">
        <v>6077</v>
      </c>
      <c r="C5597" s="220" t="s">
        <v>433</v>
      </c>
      <c r="D5597" s="221">
        <v>111.17</v>
      </c>
    </row>
    <row r="5598" spans="1:4" ht="50.1" customHeight="1" x14ac:dyDescent="0.2">
      <c r="A5598" s="226">
        <v>87849</v>
      </c>
      <c r="B5598" s="223" t="s">
        <v>6078</v>
      </c>
      <c r="C5598" s="220" t="s">
        <v>433</v>
      </c>
      <c r="D5598" s="221">
        <v>76.87</v>
      </c>
    </row>
    <row r="5599" spans="1:4" ht="50.1" customHeight="1" x14ac:dyDescent="0.2">
      <c r="A5599" s="226">
        <v>87850</v>
      </c>
      <c r="B5599" s="223" t="s">
        <v>6079</v>
      </c>
      <c r="C5599" s="220" t="s">
        <v>433</v>
      </c>
      <c r="D5599" s="221">
        <v>123.18</v>
      </c>
    </row>
    <row r="5600" spans="1:4" ht="50.1" customHeight="1" x14ac:dyDescent="0.2">
      <c r="A5600" s="226">
        <v>87851</v>
      </c>
      <c r="B5600" s="223" t="s">
        <v>6080</v>
      </c>
      <c r="C5600" s="220" t="s">
        <v>433</v>
      </c>
      <c r="D5600" s="221">
        <v>86.27</v>
      </c>
    </row>
    <row r="5601" spans="1:4" ht="50.1" customHeight="1" x14ac:dyDescent="0.2">
      <c r="A5601" s="226">
        <v>87852</v>
      </c>
      <c r="B5601" s="223" t="s">
        <v>6081</v>
      </c>
      <c r="C5601" s="220" t="s">
        <v>433</v>
      </c>
      <c r="D5601" s="221">
        <v>116.02</v>
      </c>
    </row>
    <row r="5602" spans="1:4" ht="50.1" customHeight="1" x14ac:dyDescent="0.2">
      <c r="A5602" s="226">
        <v>87853</v>
      </c>
      <c r="B5602" s="223" t="s">
        <v>6082</v>
      </c>
      <c r="C5602" s="220" t="s">
        <v>433</v>
      </c>
      <c r="D5602" s="221">
        <v>79.59</v>
      </c>
    </row>
    <row r="5603" spans="1:4" ht="50.1" customHeight="1" x14ac:dyDescent="0.2">
      <c r="A5603" s="226">
        <v>87854</v>
      </c>
      <c r="B5603" s="223" t="s">
        <v>6083</v>
      </c>
      <c r="C5603" s="220" t="s">
        <v>433</v>
      </c>
      <c r="D5603" s="221">
        <v>119.93</v>
      </c>
    </row>
    <row r="5604" spans="1:4" ht="50.1" customHeight="1" x14ac:dyDescent="0.2">
      <c r="A5604" s="226">
        <v>87855</v>
      </c>
      <c r="B5604" s="223" t="s">
        <v>6084</v>
      </c>
      <c r="C5604" s="220" t="s">
        <v>433</v>
      </c>
      <c r="D5604" s="221">
        <v>91.89</v>
      </c>
    </row>
    <row r="5605" spans="1:4" ht="50.1" customHeight="1" x14ac:dyDescent="0.2">
      <c r="A5605" s="226">
        <v>87856</v>
      </c>
      <c r="B5605" s="223" t="s">
        <v>6085</v>
      </c>
      <c r="C5605" s="220" t="s">
        <v>433</v>
      </c>
      <c r="D5605" s="221">
        <v>109.56</v>
      </c>
    </row>
    <row r="5606" spans="1:4" ht="50.1" customHeight="1" x14ac:dyDescent="0.2">
      <c r="A5606" s="226">
        <v>87857</v>
      </c>
      <c r="B5606" s="223" t="s">
        <v>6086</v>
      </c>
      <c r="C5606" s="220" t="s">
        <v>433</v>
      </c>
      <c r="D5606" s="221">
        <v>82</v>
      </c>
    </row>
    <row r="5607" spans="1:4" ht="50.1" customHeight="1" x14ac:dyDescent="0.2">
      <c r="A5607" s="226">
        <v>87858</v>
      </c>
      <c r="B5607" s="223" t="s">
        <v>6087</v>
      </c>
      <c r="C5607" s="220" t="s">
        <v>433</v>
      </c>
      <c r="D5607" s="221">
        <v>79.510000000000005</v>
      </c>
    </row>
    <row r="5608" spans="1:4" ht="50.1" customHeight="1" x14ac:dyDescent="0.2">
      <c r="A5608" s="226">
        <v>87859</v>
      </c>
      <c r="B5608" s="223" t="s">
        <v>6088</v>
      </c>
      <c r="C5608" s="220" t="s">
        <v>433</v>
      </c>
      <c r="D5608" s="221">
        <v>92.69</v>
      </c>
    </row>
    <row r="5609" spans="1:4" ht="50.1" customHeight="1" x14ac:dyDescent="0.2">
      <c r="A5609" s="226">
        <v>89048</v>
      </c>
      <c r="B5609" s="223" t="s">
        <v>6089</v>
      </c>
      <c r="C5609" s="220" t="s">
        <v>433</v>
      </c>
      <c r="D5609" s="221">
        <v>23.37</v>
      </c>
    </row>
    <row r="5610" spans="1:4" ht="50.1" customHeight="1" x14ac:dyDescent="0.2">
      <c r="A5610" s="226">
        <v>89049</v>
      </c>
      <c r="B5610" s="223" t="s">
        <v>6090</v>
      </c>
      <c r="C5610" s="220" t="s">
        <v>433</v>
      </c>
      <c r="D5610" s="221">
        <v>14.23</v>
      </c>
    </row>
    <row r="5611" spans="1:4" ht="50.1" customHeight="1" x14ac:dyDescent="0.2">
      <c r="A5611" s="226">
        <v>89173</v>
      </c>
      <c r="B5611" s="223" t="s">
        <v>6091</v>
      </c>
      <c r="C5611" s="220" t="s">
        <v>433</v>
      </c>
      <c r="D5611" s="221">
        <v>22.97</v>
      </c>
    </row>
    <row r="5612" spans="1:4" ht="50.1" customHeight="1" x14ac:dyDescent="0.2">
      <c r="A5612" s="226">
        <v>90406</v>
      </c>
      <c r="B5612" s="223" t="s">
        <v>6092</v>
      </c>
      <c r="C5612" s="220" t="s">
        <v>433</v>
      </c>
      <c r="D5612" s="221">
        <v>30.02</v>
      </c>
    </row>
    <row r="5613" spans="1:4" ht="50.1" customHeight="1" x14ac:dyDescent="0.2">
      <c r="A5613" s="226">
        <v>90407</v>
      </c>
      <c r="B5613" s="223" t="s">
        <v>6093</v>
      </c>
      <c r="C5613" s="220" t="s">
        <v>433</v>
      </c>
      <c r="D5613" s="221">
        <v>31.61</v>
      </c>
    </row>
    <row r="5614" spans="1:4" ht="50.1" customHeight="1" x14ac:dyDescent="0.2">
      <c r="A5614" s="226">
        <v>90408</v>
      </c>
      <c r="B5614" s="223" t="s">
        <v>6094</v>
      </c>
      <c r="C5614" s="220" t="s">
        <v>433</v>
      </c>
      <c r="D5614" s="221">
        <v>21.77</v>
      </c>
    </row>
    <row r="5615" spans="1:4" ht="50.1" customHeight="1" x14ac:dyDescent="0.2">
      <c r="A5615" s="226">
        <v>90409</v>
      </c>
      <c r="B5615" s="223" t="s">
        <v>6095</v>
      </c>
      <c r="C5615" s="220" t="s">
        <v>433</v>
      </c>
      <c r="D5615" s="221">
        <v>22.67</v>
      </c>
    </row>
    <row r="5616" spans="1:4" ht="50.1" customHeight="1" x14ac:dyDescent="0.2">
      <c r="A5616" s="226">
        <v>5998</v>
      </c>
      <c r="B5616" s="223" t="s">
        <v>6096</v>
      </c>
      <c r="C5616" s="220" t="s">
        <v>433</v>
      </c>
      <c r="D5616" s="221">
        <v>0.7</v>
      </c>
    </row>
    <row r="5617" spans="1:4" ht="50.1" customHeight="1" x14ac:dyDescent="0.2">
      <c r="A5617" s="226">
        <v>84084</v>
      </c>
      <c r="B5617" s="223" t="s">
        <v>6097</v>
      </c>
      <c r="C5617" s="220" t="s">
        <v>433</v>
      </c>
      <c r="D5617" s="221">
        <v>5.34</v>
      </c>
    </row>
    <row r="5618" spans="1:4" ht="50.1" customHeight="1" x14ac:dyDescent="0.2">
      <c r="A5618" s="226">
        <v>87242</v>
      </c>
      <c r="B5618" s="223" t="s">
        <v>6098</v>
      </c>
      <c r="C5618" s="220" t="s">
        <v>433</v>
      </c>
      <c r="D5618" s="221">
        <v>137.66</v>
      </c>
    </row>
    <row r="5619" spans="1:4" ht="50.1" customHeight="1" x14ac:dyDescent="0.2">
      <c r="A5619" s="226">
        <v>87243</v>
      </c>
      <c r="B5619" s="223" t="s">
        <v>6099</v>
      </c>
      <c r="C5619" s="220" t="s">
        <v>433</v>
      </c>
      <c r="D5619" s="221">
        <v>124.89</v>
      </c>
    </row>
    <row r="5620" spans="1:4" ht="50.1" customHeight="1" x14ac:dyDescent="0.2">
      <c r="A5620" s="226">
        <v>87244</v>
      </c>
      <c r="B5620" s="223" t="s">
        <v>6100</v>
      </c>
      <c r="C5620" s="220" t="s">
        <v>433</v>
      </c>
      <c r="D5620" s="221">
        <v>134.9</v>
      </c>
    </row>
    <row r="5621" spans="1:4" ht="50.1" customHeight="1" x14ac:dyDescent="0.2">
      <c r="A5621" s="226">
        <v>87245</v>
      </c>
      <c r="B5621" s="223" t="s">
        <v>6101</v>
      </c>
      <c r="C5621" s="220" t="s">
        <v>433</v>
      </c>
      <c r="D5621" s="221">
        <v>162</v>
      </c>
    </row>
    <row r="5622" spans="1:4" ht="50.1" customHeight="1" x14ac:dyDescent="0.2">
      <c r="A5622" s="226">
        <v>87264</v>
      </c>
      <c r="B5622" s="223" t="s">
        <v>6102</v>
      </c>
      <c r="C5622" s="220" t="s">
        <v>433</v>
      </c>
      <c r="D5622" s="221">
        <v>58.24</v>
      </c>
    </row>
    <row r="5623" spans="1:4" ht="50.1" customHeight="1" x14ac:dyDescent="0.2">
      <c r="A5623" s="226">
        <v>87265</v>
      </c>
      <c r="B5623" s="223" t="s">
        <v>6103</v>
      </c>
      <c r="C5623" s="220" t="s">
        <v>433</v>
      </c>
      <c r="D5623" s="221">
        <v>51.71</v>
      </c>
    </row>
    <row r="5624" spans="1:4" ht="50.1" customHeight="1" x14ac:dyDescent="0.2">
      <c r="A5624" s="226">
        <v>87266</v>
      </c>
      <c r="B5624" s="223" t="s">
        <v>6104</v>
      </c>
      <c r="C5624" s="220" t="s">
        <v>433</v>
      </c>
      <c r="D5624" s="221">
        <v>60.51</v>
      </c>
    </row>
    <row r="5625" spans="1:4" ht="50.1" customHeight="1" x14ac:dyDescent="0.2">
      <c r="A5625" s="226">
        <v>87267</v>
      </c>
      <c r="B5625" s="223" t="s">
        <v>6105</v>
      </c>
      <c r="C5625" s="220" t="s">
        <v>433</v>
      </c>
      <c r="D5625" s="221">
        <v>57.67</v>
      </c>
    </row>
    <row r="5626" spans="1:4" ht="50.1" customHeight="1" x14ac:dyDescent="0.2">
      <c r="A5626" s="226">
        <v>87268</v>
      </c>
      <c r="B5626" s="223" t="s">
        <v>6106</v>
      </c>
      <c r="C5626" s="220" t="s">
        <v>433</v>
      </c>
      <c r="D5626" s="221">
        <v>62.4</v>
      </c>
    </row>
    <row r="5627" spans="1:4" ht="50.1" customHeight="1" x14ac:dyDescent="0.2">
      <c r="A5627" s="226">
        <v>87269</v>
      </c>
      <c r="B5627" s="223" t="s">
        <v>6107</v>
      </c>
      <c r="C5627" s="220" t="s">
        <v>433</v>
      </c>
      <c r="D5627" s="221">
        <v>55.31</v>
      </c>
    </row>
    <row r="5628" spans="1:4" ht="50.1" customHeight="1" x14ac:dyDescent="0.2">
      <c r="A5628" s="226">
        <v>87270</v>
      </c>
      <c r="B5628" s="223" t="s">
        <v>6108</v>
      </c>
      <c r="C5628" s="220" t="s">
        <v>433</v>
      </c>
      <c r="D5628" s="221">
        <v>64.319999999999993</v>
      </c>
    </row>
    <row r="5629" spans="1:4" ht="50.1" customHeight="1" x14ac:dyDescent="0.2">
      <c r="A5629" s="226">
        <v>87271</v>
      </c>
      <c r="B5629" s="223" t="s">
        <v>6109</v>
      </c>
      <c r="C5629" s="220" t="s">
        <v>433</v>
      </c>
      <c r="D5629" s="221">
        <v>60.95</v>
      </c>
    </row>
    <row r="5630" spans="1:4" ht="50.1" customHeight="1" x14ac:dyDescent="0.2">
      <c r="A5630" s="226">
        <v>87272</v>
      </c>
      <c r="B5630" s="223" t="s">
        <v>6110</v>
      </c>
      <c r="C5630" s="220" t="s">
        <v>433</v>
      </c>
      <c r="D5630" s="221">
        <v>65.98</v>
      </c>
    </row>
    <row r="5631" spans="1:4" ht="50.1" customHeight="1" x14ac:dyDescent="0.2">
      <c r="A5631" s="226">
        <v>87273</v>
      </c>
      <c r="B5631" s="223" t="s">
        <v>6111</v>
      </c>
      <c r="C5631" s="220" t="s">
        <v>433</v>
      </c>
      <c r="D5631" s="221">
        <v>57.32</v>
      </c>
    </row>
    <row r="5632" spans="1:4" ht="50.1" customHeight="1" x14ac:dyDescent="0.2">
      <c r="A5632" s="226">
        <v>87274</v>
      </c>
      <c r="B5632" s="223" t="s">
        <v>6112</v>
      </c>
      <c r="C5632" s="220" t="s">
        <v>433</v>
      </c>
      <c r="D5632" s="221">
        <v>67.34</v>
      </c>
    </row>
    <row r="5633" spans="1:4" ht="50.1" customHeight="1" x14ac:dyDescent="0.2">
      <c r="A5633" s="226">
        <v>87275</v>
      </c>
      <c r="B5633" s="223" t="s">
        <v>6113</v>
      </c>
      <c r="C5633" s="220" t="s">
        <v>433</v>
      </c>
      <c r="D5633" s="221">
        <v>64.42</v>
      </c>
    </row>
    <row r="5634" spans="1:4" ht="50.1" customHeight="1" x14ac:dyDescent="0.2">
      <c r="A5634" s="226">
        <v>88786</v>
      </c>
      <c r="B5634" s="223" t="s">
        <v>6114</v>
      </c>
      <c r="C5634" s="220" t="s">
        <v>433</v>
      </c>
      <c r="D5634" s="221">
        <v>151.93</v>
      </c>
    </row>
    <row r="5635" spans="1:4" ht="50.1" customHeight="1" x14ac:dyDescent="0.2">
      <c r="A5635" s="226">
        <v>88787</v>
      </c>
      <c r="B5635" s="223" t="s">
        <v>6115</v>
      </c>
      <c r="C5635" s="220" t="s">
        <v>433</v>
      </c>
      <c r="D5635" s="221">
        <v>138.53</v>
      </c>
    </row>
    <row r="5636" spans="1:4" ht="50.1" customHeight="1" x14ac:dyDescent="0.2">
      <c r="A5636" s="226">
        <v>88788</v>
      </c>
      <c r="B5636" s="223" t="s">
        <v>6116</v>
      </c>
      <c r="C5636" s="220" t="s">
        <v>433</v>
      </c>
      <c r="D5636" s="221">
        <v>148.54</v>
      </c>
    </row>
    <row r="5637" spans="1:4" ht="50.1" customHeight="1" x14ac:dyDescent="0.2">
      <c r="A5637" s="226">
        <v>88789</v>
      </c>
      <c r="B5637" s="223" t="s">
        <v>6117</v>
      </c>
      <c r="C5637" s="220" t="s">
        <v>433</v>
      </c>
      <c r="D5637" s="221">
        <v>177.79</v>
      </c>
    </row>
    <row r="5638" spans="1:4" ht="50.1" customHeight="1" x14ac:dyDescent="0.2">
      <c r="A5638" s="226">
        <v>89045</v>
      </c>
      <c r="B5638" s="223" t="s">
        <v>6118</v>
      </c>
      <c r="C5638" s="220" t="s">
        <v>433</v>
      </c>
      <c r="D5638" s="221">
        <v>58.06</v>
      </c>
    </row>
    <row r="5639" spans="1:4" ht="50.1" customHeight="1" x14ac:dyDescent="0.2">
      <c r="A5639" s="226">
        <v>89170</v>
      </c>
      <c r="B5639" s="223" t="s">
        <v>6119</v>
      </c>
      <c r="C5639" s="220" t="s">
        <v>433</v>
      </c>
      <c r="D5639" s="221">
        <v>56.43</v>
      </c>
    </row>
    <row r="5640" spans="1:4" ht="50.1" customHeight="1" x14ac:dyDescent="0.2">
      <c r="A5640" s="226">
        <v>93392</v>
      </c>
      <c r="B5640" s="223" t="s">
        <v>6120</v>
      </c>
      <c r="C5640" s="220" t="s">
        <v>433</v>
      </c>
      <c r="D5640" s="221">
        <v>44.09</v>
      </c>
    </row>
    <row r="5641" spans="1:4" ht="50.1" customHeight="1" x14ac:dyDescent="0.2">
      <c r="A5641" s="226">
        <v>93393</v>
      </c>
      <c r="B5641" s="223" t="s">
        <v>6121</v>
      </c>
      <c r="C5641" s="220" t="s">
        <v>433</v>
      </c>
      <c r="D5641" s="221">
        <v>37.700000000000003</v>
      </c>
    </row>
    <row r="5642" spans="1:4" ht="50.1" customHeight="1" x14ac:dyDescent="0.2">
      <c r="A5642" s="226">
        <v>93394</v>
      </c>
      <c r="B5642" s="223" t="s">
        <v>6122</v>
      </c>
      <c r="C5642" s="220" t="s">
        <v>433</v>
      </c>
      <c r="D5642" s="221">
        <v>46.36</v>
      </c>
    </row>
    <row r="5643" spans="1:4" ht="50.1" customHeight="1" x14ac:dyDescent="0.2">
      <c r="A5643" s="226">
        <v>93395</v>
      </c>
      <c r="B5643" s="223" t="s">
        <v>6123</v>
      </c>
      <c r="C5643" s="220" t="s">
        <v>433</v>
      </c>
      <c r="D5643" s="221">
        <v>43.52</v>
      </c>
    </row>
    <row r="5644" spans="1:4" ht="50.1" customHeight="1" x14ac:dyDescent="0.2">
      <c r="A5644" s="226">
        <v>84088</v>
      </c>
      <c r="B5644" s="223" t="s">
        <v>6124</v>
      </c>
      <c r="C5644" s="220" t="s">
        <v>125</v>
      </c>
      <c r="D5644" s="221">
        <v>88.23</v>
      </c>
    </row>
    <row r="5645" spans="1:4" ht="50.1" customHeight="1" x14ac:dyDescent="0.2">
      <c r="A5645" s="226">
        <v>84089</v>
      </c>
      <c r="B5645" s="223" t="s">
        <v>6125</v>
      </c>
      <c r="C5645" s="220" t="s">
        <v>125</v>
      </c>
      <c r="D5645" s="221">
        <v>124.34</v>
      </c>
    </row>
    <row r="5646" spans="1:4" ht="50.1" customHeight="1" x14ac:dyDescent="0.2">
      <c r="A5646" s="226">
        <v>40675</v>
      </c>
      <c r="B5646" s="223" t="s">
        <v>6126</v>
      </c>
      <c r="C5646" s="220" t="s">
        <v>125</v>
      </c>
      <c r="D5646" s="221">
        <v>3.63</v>
      </c>
    </row>
    <row r="5647" spans="1:4" ht="50.1" customHeight="1" x14ac:dyDescent="0.2">
      <c r="A5647" s="226">
        <v>84093</v>
      </c>
      <c r="B5647" s="223" t="s">
        <v>6127</v>
      </c>
      <c r="C5647" s="220" t="s">
        <v>125</v>
      </c>
      <c r="D5647" s="221">
        <v>28.23</v>
      </c>
    </row>
    <row r="5648" spans="1:4" ht="50.1" customHeight="1" x14ac:dyDescent="0.2">
      <c r="A5648" s="226">
        <v>96112</v>
      </c>
      <c r="B5648" s="223" t="s">
        <v>6128</v>
      </c>
      <c r="C5648" s="220" t="s">
        <v>433</v>
      </c>
      <c r="D5648" s="221">
        <v>87.8</v>
      </c>
    </row>
    <row r="5649" spans="1:4" ht="50.1" customHeight="1" x14ac:dyDescent="0.2">
      <c r="A5649" s="226">
        <v>96117</v>
      </c>
      <c r="B5649" s="223" t="s">
        <v>6129</v>
      </c>
      <c r="C5649" s="220" t="s">
        <v>433</v>
      </c>
      <c r="D5649" s="221">
        <v>103.75</v>
      </c>
    </row>
    <row r="5650" spans="1:4" ht="50.1" customHeight="1" x14ac:dyDescent="0.2">
      <c r="A5650" s="226">
        <v>96122</v>
      </c>
      <c r="B5650" s="223" t="s">
        <v>6130</v>
      </c>
      <c r="C5650" s="220" t="s">
        <v>125</v>
      </c>
      <c r="D5650" s="221">
        <v>23.7</v>
      </c>
    </row>
    <row r="5651" spans="1:4" ht="50.1" customHeight="1" x14ac:dyDescent="0.2">
      <c r="A5651" s="226">
        <v>96109</v>
      </c>
      <c r="B5651" s="223" t="s">
        <v>6131</v>
      </c>
      <c r="C5651" s="220" t="s">
        <v>433</v>
      </c>
      <c r="D5651" s="221">
        <v>30.01</v>
      </c>
    </row>
    <row r="5652" spans="1:4" ht="50.1" customHeight="1" x14ac:dyDescent="0.2">
      <c r="A5652" s="226">
        <v>96110</v>
      </c>
      <c r="B5652" s="223" t="s">
        <v>6132</v>
      </c>
      <c r="C5652" s="220" t="s">
        <v>433</v>
      </c>
      <c r="D5652" s="221">
        <v>50.55</v>
      </c>
    </row>
    <row r="5653" spans="1:4" ht="50.1" customHeight="1" x14ac:dyDescent="0.2">
      <c r="A5653" s="226">
        <v>96113</v>
      </c>
      <c r="B5653" s="223" t="s">
        <v>6133</v>
      </c>
      <c r="C5653" s="220" t="s">
        <v>433</v>
      </c>
      <c r="D5653" s="221">
        <v>26.42</v>
      </c>
    </row>
    <row r="5654" spans="1:4" ht="50.1" customHeight="1" x14ac:dyDescent="0.2">
      <c r="A5654" s="226">
        <v>96114</v>
      </c>
      <c r="B5654" s="223" t="s">
        <v>6134</v>
      </c>
      <c r="C5654" s="220" t="s">
        <v>433</v>
      </c>
      <c r="D5654" s="221">
        <v>51.18</v>
      </c>
    </row>
    <row r="5655" spans="1:4" ht="50.1" customHeight="1" x14ac:dyDescent="0.2">
      <c r="A5655" s="226">
        <v>96120</v>
      </c>
      <c r="B5655" s="223" t="s">
        <v>6135</v>
      </c>
      <c r="C5655" s="220" t="s">
        <v>125</v>
      </c>
      <c r="D5655" s="221">
        <v>2.02</v>
      </c>
    </row>
    <row r="5656" spans="1:4" ht="50.1" customHeight="1" x14ac:dyDescent="0.2">
      <c r="A5656" s="226">
        <v>96123</v>
      </c>
      <c r="B5656" s="223" t="s">
        <v>6136</v>
      </c>
      <c r="C5656" s="220" t="s">
        <v>125</v>
      </c>
      <c r="D5656" s="221">
        <v>22.73</v>
      </c>
    </row>
    <row r="5657" spans="1:4" ht="50.1" customHeight="1" x14ac:dyDescent="0.2">
      <c r="A5657" s="226">
        <v>99054</v>
      </c>
      <c r="B5657" s="223" t="s">
        <v>6137</v>
      </c>
      <c r="C5657" s="220" t="s">
        <v>433</v>
      </c>
      <c r="D5657" s="221">
        <v>37.130000000000003</v>
      </c>
    </row>
    <row r="5658" spans="1:4" ht="50.1" customHeight="1" x14ac:dyDescent="0.2">
      <c r="A5658" s="226">
        <v>72200</v>
      </c>
      <c r="B5658" s="223" t="s">
        <v>6138</v>
      </c>
      <c r="C5658" s="220" t="s">
        <v>433</v>
      </c>
      <c r="D5658" s="221">
        <v>80.36</v>
      </c>
    </row>
    <row r="5659" spans="1:4" ht="50.1" customHeight="1" x14ac:dyDescent="0.2">
      <c r="A5659" s="226" t="s">
        <v>6139</v>
      </c>
      <c r="B5659" s="223" t="s">
        <v>6140</v>
      </c>
      <c r="C5659" s="220" t="s">
        <v>125</v>
      </c>
      <c r="D5659" s="221">
        <v>86.28</v>
      </c>
    </row>
    <row r="5660" spans="1:4" ht="50.1" customHeight="1" x14ac:dyDescent="0.2">
      <c r="A5660" s="226">
        <v>72201</v>
      </c>
      <c r="B5660" s="223" t="s">
        <v>6141</v>
      </c>
      <c r="C5660" s="220" t="s">
        <v>433</v>
      </c>
      <c r="D5660" s="221">
        <v>8.98</v>
      </c>
    </row>
    <row r="5661" spans="1:4" ht="50.1" customHeight="1" x14ac:dyDescent="0.2">
      <c r="A5661" s="226">
        <v>96111</v>
      </c>
      <c r="B5661" s="223" t="s">
        <v>6142</v>
      </c>
      <c r="C5661" s="220" t="s">
        <v>433</v>
      </c>
      <c r="D5661" s="221">
        <v>48.19</v>
      </c>
    </row>
    <row r="5662" spans="1:4" ht="50.1" customHeight="1" x14ac:dyDescent="0.2">
      <c r="A5662" s="226">
        <v>96116</v>
      </c>
      <c r="B5662" s="223" t="s">
        <v>6143</v>
      </c>
      <c r="C5662" s="220" t="s">
        <v>433</v>
      </c>
      <c r="D5662" s="221">
        <v>51.55</v>
      </c>
    </row>
    <row r="5663" spans="1:4" ht="50.1" customHeight="1" x14ac:dyDescent="0.2">
      <c r="A5663" s="226">
        <v>96121</v>
      </c>
      <c r="B5663" s="223" t="s">
        <v>6144</v>
      </c>
      <c r="C5663" s="220" t="s">
        <v>125</v>
      </c>
      <c r="D5663" s="221">
        <v>9.41</v>
      </c>
    </row>
    <row r="5664" spans="1:4" ht="50.1" customHeight="1" x14ac:dyDescent="0.2">
      <c r="A5664" s="226">
        <v>96485</v>
      </c>
      <c r="B5664" s="223" t="s">
        <v>6145</v>
      </c>
      <c r="C5664" s="220" t="s">
        <v>433</v>
      </c>
      <c r="D5664" s="221">
        <v>56.07</v>
      </c>
    </row>
    <row r="5665" spans="1:4" ht="50.1" customHeight="1" x14ac:dyDescent="0.2">
      <c r="A5665" s="226">
        <v>96486</v>
      </c>
      <c r="B5665" s="223" t="s">
        <v>6146</v>
      </c>
      <c r="C5665" s="220" t="s">
        <v>433</v>
      </c>
      <c r="D5665" s="221">
        <v>59.91</v>
      </c>
    </row>
    <row r="5666" spans="1:4" ht="50.1" customHeight="1" x14ac:dyDescent="0.2">
      <c r="A5666" s="226">
        <v>72198</v>
      </c>
      <c r="B5666" s="223" t="s">
        <v>6147</v>
      </c>
      <c r="C5666" s="220" t="s">
        <v>433</v>
      </c>
      <c r="D5666" s="221">
        <v>103.23</v>
      </c>
    </row>
    <row r="5667" spans="1:4" ht="50.1" customHeight="1" x14ac:dyDescent="0.2">
      <c r="A5667" s="226" t="s">
        <v>6148</v>
      </c>
      <c r="B5667" s="223" t="s">
        <v>6149</v>
      </c>
      <c r="C5667" s="220" t="s">
        <v>433</v>
      </c>
      <c r="D5667" s="221">
        <v>56.7</v>
      </c>
    </row>
    <row r="5668" spans="1:4" ht="50.1" customHeight="1" x14ac:dyDescent="0.2">
      <c r="A5668" s="226">
        <v>83730</v>
      </c>
      <c r="B5668" s="223" t="s">
        <v>6150</v>
      </c>
      <c r="C5668" s="220" t="s">
        <v>433</v>
      </c>
      <c r="D5668" s="221">
        <v>215.67</v>
      </c>
    </row>
    <row r="5669" spans="1:4" ht="50.1" customHeight="1" x14ac:dyDescent="0.2">
      <c r="A5669" s="226">
        <v>83736</v>
      </c>
      <c r="B5669" s="223" t="s">
        <v>6151</v>
      </c>
      <c r="C5669" s="220" t="s">
        <v>433</v>
      </c>
      <c r="D5669" s="221">
        <v>196.41</v>
      </c>
    </row>
    <row r="5670" spans="1:4" ht="50.1" customHeight="1" x14ac:dyDescent="0.2">
      <c r="A5670" s="226">
        <v>91514</v>
      </c>
      <c r="B5670" s="223" t="s">
        <v>6152</v>
      </c>
      <c r="C5670" s="220" t="s">
        <v>433</v>
      </c>
      <c r="D5670" s="221">
        <v>4.55</v>
      </c>
    </row>
    <row r="5671" spans="1:4" ht="50.1" customHeight="1" x14ac:dyDescent="0.2">
      <c r="A5671" s="226">
        <v>91515</v>
      </c>
      <c r="B5671" s="223" t="s">
        <v>6153</v>
      </c>
      <c r="C5671" s="220" t="s">
        <v>433</v>
      </c>
      <c r="D5671" s="221">
        <v>6.01</v>
      </c>
    </row>
    <row r="5672" spans="1:4" ht="50.1" customHeight="1" x14ac:dyDescent="0.2">
      <c r="A5672" s="226">
        <v>91516</v>
      </c>
      <c r="B5672" s="223" t="s">
        <v>6154</v>
      </c>
      <c r="C5672" s="220" t="s">
        <v>433</v>
      </c>
      <c r="D5672" s="221">
        <v>8.8000000000000007</v>
      </c>
    </row>
    <row r="5673" spans="1:4" ht="50.1" customHeight="1" x14ac:dyDescent="0.2">
      <c r="A5673" s="226">
        <v>91517</v>
      </c>
      <c r="B5673" s="223" t="s">
        <v>6155</v>
      </c>
      <c r="C5673" s="220" t="s">
        <v>433</v>
      </c>
      <c r="D5673" s="221">
        <v>9.8000000000000007</v>
      </c>
    </row>
    <row r="5674" spans="1:4" ht="50.1" customHeight="1" x14ac:dyDescent="0.2">
      <c r="A5674" s="226">
        <v>91519</v>
      </c>
      <c r="B5674" s="223" t="s">
        <v>6156</v>
      </c>
      <c r="C5674" s="220" t="s">
        <v>433</v>
      </c>
      <c r="D5674" s="221">
        <v>11.26</v>
      </c>
    </row>
    <row r="5675" spans="1:4" ht="50.1" customHeight="1" x14ac:dyDescent="0.2">
      <c r="A5675" s="226">
        <v>91520</v>
      </c>
      <c r="B5675" s="223" t="s">
        <v>6157</v>
      </c>
      <c r="C5675" s="220" t="s">
        <v>433</v>
      </c>
      <c r="D5675" s="221">
        <v>1.63</v>
      </c>
    </row>
    <row r="5676" spans="1:4" ht="50.1" customHeight="1" x14ac:dyDescent="0.2">
      <c r="A5676" s="226">
        <v>91522</v>
      </c>
      <c r="B5676" s="223" t="s">
        <v>6158</v>
      </c>
      <c r="C5676" s="220" t="s">
        <v>433</v>
      </c>
      <c r="D5676" s="221">
        <v>1.97</v>
      </c>
    </row>
    <row r="5677" spans="1:4" ht="50.1" customHeight="1" x14ac:dyDescent="0.2">
      <c r="A5677" s="226">
        <v>91525</v>
      </c>
      <c r="B5677" s="223" t="s">
        <v>6159</v>
      </c>
      <c r="C5677" s="220" t="s">
        <v>433</v>
      </c>
      <c r="D5677" s="221">
        <v>3.57</v>
      </c>
    </row>
    <row r="5678" spans="1:4" ht="50.1" customHeight="1" x14ac:dyDescent="0.2">
      <c r="A5678" s="226">
        <v>73548</v>
      </c>
      <c r="B5678" s="223" t="s">
        <v>6160</v>
      </c>
      <c r="C5678" s="220" t="s">
        <v>1498</v>
      </c>
      <c r="D5678" s="221">
        <v>480.12</v>
      </c>
    </row>
    <row r="5679" spans="1:4" ht="50.1" customHeight="1" x14ac:dyDescent="0.2">
      <c r="A5679" s="226">
        <v>73549</v>
      </c>
      <c r="B5679" s="223" t="s">
        <v>6161</v>
      </c>
      <c r="C5679" s="220" t="s">
        <v>1498</v>
      </c>
      <c r="D5679" s="221">
        <v>464.32</v>
      </c>
    </row>
    <row r="5680" spans="1:4" ht="50.1" customHeight="1" x14ac:dyDescent="0.2">
      <c r="A5680" s="226">
        <v>87280</v>
      </c>
      <c r="B5680" s="223" t="s">
        <v>6162</v>
      </c>
      <c r="C5680" s="220" t="s">
        <v>1498</v>
      </c>
      <c r="D5680" s="221">
        <v>307.33999999999997</v>
      </c>
    </row>
    <row r="5681" spans="1:4" ht="50.1" customHeight="1" x14ac:dyDescent="0.2">
      <c r="A5681" s="226">
        <v>87281</v>
      </c>
      <c r="B5681" s="223" t="s">
        <v>6163</v>
      </c>
      <c r="C5681" s="220" t="s">
        <v>1498</v>
      </c>
      <c r="D5681" s="221">
        <v>294.81</v>
      </c>
    </row>
    <row r="5682" spans="1:4" ht="50.1" customHeight="1" x14ac:dyDescent="0.2">
      <c r="A5682" s="226">
        <v>87283</v>
      </c>
      <c r="B5682" s="223" t="s">
        <v>6164</v>
      </c>
      <c r="C5682" s="220" t="s">
        <v>1498</v>
      </c>
      <c r="D5682" s="221">
        <v>330.59</v>
      </c>
    </row>
    <row r="5683" spans="1:4" ht="50.1" customHeight="1" x14ac:dyDescent="0.2">
      <c r="A5683" s="226">
        <v>87284</v>
      </c>
      <c r="B5683" s="223" t="s">
        <v>6165</v>
      </c>
      <c r="C5683" s="220" t="s">
        <v>1498</v>
      </c>
      <c r="D5683" s="221">
        <v>299.58</v>
      </c>
    </row>
    <row r="5684" spans="1:4" ht="50.1" customHeight="1" x14ac:dyDescent="0.2">
      <c r="A5684" s="226">
        <v>87286</v>
      </c>
      <c r="B5684" s="223" t="s">
        <v>6166</v>
      </c>
      <c r="C5684" s="220" t="s">
        <v>1498</v>
      </c>
      <c r="D5684" s="221">
        <v>256.67</v>
      </c>
    </row>
    <row r="5685" spans="1:4" ht="50.1" customHeight="1" x14ac:dyDescent="0.2">
      <c r="A5685" s="226">
        <v>87287</v>
      </c>
      <c r="B5685" s="223" t="s">
        <v>6167</v>
      </c>
      <c r="C5685" s="220" t="s">
        <v>1498</v>
      </c>
      <c r="D5685" s="221">
        <v>332.04</v>
      </c>
    </row>
    <row r="5686" spans="1:4" ht="50.1" customHeight="1" x14ac:dyDescent="0.2">
      <c r="A5686" s="226">
        <v>87289</v>
      </c>
      <c r="B5686" s="223" t="s">
        <v>6168</v>
      </c>
      <c r="C5686" s="220" t="s">
        <v>1498</v>
      </c>
      <c r="D5686" s="221">
        <v>323.79000000000002</v>
      </c>
    </row>
    <row r="5687" spans="1:4" ht="50.1" customHeight="1" x14ac:dyDescent="0.2">
      <c r="A5687" s="226">
        <v>87290</v>
      </c>
      <c r="B5687" s="223" t="s">
        <v>6169</v>
      </c>
      <c r="C5687" s="220" t="s">
        <v>1498</v>
      </c>
      <c r="D5687" s="221">
        <v>309.92</v>
      </c>
    </row>
    <row r="5688" spans="1:4" ht="50.1" customHeight="1" x14ac:dyDescent="0.2">
      <c r="A5688" s="226">
        <v>87292</v>
      </c>
      <c r="B5688" s="223" t="s">
        <v>6170</v>
      </c>
      <c r="C5688" s="220" t="s">
        <v>1498</v>
      </c>
      <c r="D5688" s="221">
        <v>328.49</v>
      </c>
    </row>
    <row r="5689" spans="1:4" ht="50.1" customHeight="1" x14ac:dyDescent="0.2">
      <c r="A5689" s="226">
        <v>87294</v>
      </c>
      <c r="B5689" s="223" t="s">
        <v>6171</v>
      </c>
      <c r="C5689" s="220" t="s">
        <v>1498</v>
      </c>
      <c r="D5689" s="221">
        <v>309.41000000000003</v>
      </c>
    </row>
    <row r="5690" spans="1:4" ht="50.1" customHeight="1" x14ac:dyDescent="0.2">
      <c r="A5690" s="226">
        <v>87295</v>
      </c>
      <c r="B5690" s="223" t="s">
        <v>6172</v>
      </c>
      <c r="C5690" s="220" t="s">
        <v>1498</v>
      </c>
      <c r="D5690" s="221">
        <v>323.02999999999997</v>
      </c>
    </row>
    <row r="5691" spans="1:4" ht="50.1" customHeight="1" x14ac:dyDescent="0.2">
      <c r="A5691" s="226">
        <v>87296</v>
      </c>
      <c r="B5691" s="223" t="s">
        <v>6173</v>
      </c>
      <c r="C5691" s="220" t="s">
        <v>1498</v>
      </c>
      <c r="D5691" s="221">
        <v>290.43</v>
      </c>
    </row>
    <row r="5692" spans="1:4" ht="50.1" customHeight="1" x14ac:dyDescent="0.2">
      <c r="A5692" s="226">
        <v>87298</v>
      </c>
      <c r="B5692" s="223" t="s">
        <v>6174</v>
      </c>
      <c r="C5692" s="220" t="s">
        <v>1498</v>
      </c>
      <c r="D5692" s="221">
        <v>443.93</v>
      </c>
    </row>
    <row r="5693" spans="1:4" ht="50.1" customHeight="1" x14ac:dyDescent="0.2">
      <c r="A5693" s="226">
        <v>87299</v>
      </c>
      <c r="B5693" s="223" t="s">
        <v>6175</v>
      </c>
      <c r="C5693" s="220" t="s">
        <v>1498</v>
      </c>
      <c r="D5693" s="221">
        <v>419.19</v>
      </c>
    </row>
    <row r="5694" spans="1:4" ht="50.1" customHeight="1" x14ac:dyDescent="0.2">
      <c r="A5694" s="226">
        <v>87301</v>
      </c>
      <c r="B5694" s="223" t="s">
        <v>6176</v>
      </c>
      <c r="C5694" s="220" t="s">
        <v>1498</v>
      </c>
      <c r="D5694" s="221">
        <v>400.96</v>
      </c>
    </row>
    <row r="5695" spans="1:4" ht="50.1" customHeight="1" x14ac:dyDescent="0.2">
      <c r="A5695" s="226">
        <v>87302</v>
      </c>
      <c r="B5695" s="223" t="s">
        <v>6177</v>
      </c>
      <c r="C5695" s="220" t="s">
        <v>1498</v>
      </c>
      <c r="D5695" s="221">
        <v>379.65</v>
      </c>
    </row>
    <row r="5696" spans="1:4" ht="50.1" customHeight="1" x14ac:dyDescent="0.2">
      <c r="A5696" s="226">
        <v>87304</v>
      </c>
      <c r="B5696" s="223" t="s">
        <v>6178</v>
      </c>
      <c r="C5696" s="220" t="s">
        <v>1498</v>
      </c>
      <c r="D5696" s="221">
        <v>377.96</v>
      </c>
    </row>
    <row r="5697" spans="1:4" ht="50.1" customHeight="1" x14ac:dyDescent="0.2">
      <c r="A5697" s="226">
        <v>87305</v>
      </c>
      <c r="B5697" s="223" t="s">
        <v>6179</v>
      </c>
      <c r="C5697" s="220" t="s">
        <v>1498</v>
      </c>
      <c r="D5697" s="221">
        <v>355.26</v>
      </c>
    </row>
    <row r="5698" spans="1:4" ht="50.1" customHeight="1" x14ac:dyDescent="0.2">
      <c r="A5698" s="226">
        <v>87307</v>
      </c>
      <c r="B5698" s="223" t="s">
        <v>6180</v>
      </c>
      <c r="C5698" s="220" t="s">
        <v>1498</v>
      </c>
      <c r="D5698" s="221">
        <v>353.61</v>
      </c>
    </row>
    <row r="5699" spans="1:4" ht="50.1" customHeight="1" x14ac:dyDescent="0.2">
      <c r="A5699" s="226">
        <v>87308</v>
      </c>
      <c r="B5699" s="223" t="s">
        <v>6181</v>
      </c>
      <c r="C5699" s="220" t="s">
        <v>1498</v>
      </c>
      <c r="D5699" s="221">
        <v>334.51</v>
      </c>
    </row>
    <row r="5700" spans="1:4" ht="50.1" customHeight="1" x14ac:dyDescent="0.2">
      <c r="A5700" s="226">
        <v>87310</v>
      </c>
      <c r="B5700" s="223" t="s">
        <v>6182</v>
      </c>
      <c r="C5700" s="220" t="s">
        <v>1498</v>
      </c>
      <c r="D5700" s="221">
        <v>297.42</v>
      </c>
    </row>
    <row r="5701" spans="1:4" ht="50.1" customHeight="1" x14ac:dyDescent="0.2">
      <c r="A5701" s="226">
        <v>87311</v>
      </c>
      <c r="B5701" s="223" t="s">
        <v>6183</v>
      </c>
      <c r="C5701" s="220" t="s">
        <v>1498</v>
      </c>
      <c r="D5701" s="221">
        <v>282.97000000000003</v>
      </c>
    </row>
    <row r="5702" spans="1:4" ht="50.1" customHeight="1" x14ac:dyDescent="0.2">
      <c r="A5702" s="226">
        <v>87313</v>
      </c>
      <c r="B5702" s="223" t="s">
        <v>6184</v>
      </c>
      <c r="C5702" s="220" t="s">
        <v>1498</v>
      </c>
      <c r="D5702" s="221">
        <v>347.7</v>
      </c>
    </row>
    <row r="5703" spans="1:4" ht="50.1" customHeight="1" x14ac:dyDescent="0.2">
      <c r="A5703" s="226">
        <v>87314</v>
      </c>
      <c r="B5703" s="223" t="s">
        <v>6185</v>
      </c>
      <c r="C5703" s="220" t="s">
        <v>1498</v>
      </c>
      <c r="D5703" s="221">
        <v>333.82</v>
      </c>
    </row>
    <row r="5704" spans="1:4" ht="50.1" customHeight="1" x14ac:dyDescent="0.2">
      <c r="A5704" s="226">
        <v>87316</v>
      </c>
      <c r="B5704" s="223" t="s">
        <v>6186</v>
      </c>
      <c r="C5704" s="220" t="s">
        <v>1498</v>
      </c>
      <c r="D5704" s="221">
        <v>323.76</v>
      </c>
    </row>
    <row r="5705" spans="1:4" ht="50.1" customHeight="1" x14ac:dyDescent="0.2">
      <c r="A5705" s="226">
        <v>87317</v>
      </c>
      <c r="B5705" s="223" t="s">
        <v>6187</v>
      </c>
      <c r="C5705" s="220" t="s">
        <v>1498</v>
      </c>
      <c r="D5705" s="221">
        <v>303.77999999999997</v>
      </c>
    </row>
    <row r="5706" spans="1:4" ht="50.1" customHeight="1" x14ac:dyDescent="0.2">
      <c r="A5706" s="226">
        <v>87319</v>
      </c>
      <c r="B5706" s="223" t="s">
        <v>6188</v>
      </c>
      <c r="C5706" s="220" t="s">
        <v>1498</v>
      </c>
      <c r="D5706" s="221">
        <v>2058.29</v>
      </c>
    </row>
    <row r="5707" spans="1:4" ht="50.1" customHeight="1" x14ac:dyDescent="0.2">
      <c r="A5707" s="226">
        <v>87320</v>
      </c>
      <c r="B5707" s="223" t="s">
        <v>6189</v>
      </c>
      <c r="C5707" s="220" t="s">
        <v>1498</v>
      </c>
      <c r="D5707" s="221">
        <v>2051.79</v>
      </c>
    </row>
    <row r="5708" spans="1:4" ht="50.1" customHeight="1" x14ac:dyDescent="0.2">
      <c r="A5708" s="226">
        <v>87322</v>
      </c>
      <c r="B5708" s="223" t="s">
        <v>6190</v>
      </c>
      <c r="C5708" s="220" t="s">
        <v>1498</v>
      </c>
      <c r="D5708" s="221">
        <v>2114.77</v>
      </c>
    </row>
    <row r="5709" spans="1:4" ht="50.1" customHeight="1" x14ac:dyDescent="0.2">
      <c r="A5709" s="226">
        <v>87323</v>
      </c>
      <c r="B5709" s="223" t="s">
        <v>6191</v>
      </c>
      <c r="C5709" s="220" t="s">
        <v>1498</v>
      </c>
      <c r="D5709" s="221">
        <v>2094.42</v>
      </c>
    </row>
    <row r="5710" spans="1:4" ht="50.1" customHeight="1" x14ac:dyDescent="0.2">
      <c r="A5710" s="226">
        <v>87325</v>
      </c>
      <c r="B5710" s="223" t="s">
        <v>6192</v>
      </c>
      <c r="C5710" s="220" t="s">
        <v>1498</v>
      </c>
      <c r="D5710" s="221">
        <v>2083.16</v>
      </c>
    </row>
    <row r="5711" spans="1:4" ht="50.1" customHeight="1" x14ac:dyDescent="0.2">
      <c r="A5711" s="226">
        <v>87326</v>
      </c>
      <c r="B5711" s="223" t="s">
        <v>6193</v>
      </c>
      <c r="C5711" s="220" t="s">
        <v>1498</v>
      </c>
      <c r="D5711" s="221">
        <v>2068.39</v>
      </c>
    </row>
    <row r="5712" spans="1:4" ht="50.1" customHeight="1" x14ac:dyDescent="0.2">
      <c r="A5712" s="226">
        <v>87327</v>
      </c>
      <c r="B5712" s="223" t="s">
        <v>6194</v>
      </c>
      <c r="C5712" s="220" t="s">
        <v>1498</v>
      </c>
      <c r="D5712" s="221">
        <v>329.71</v>
      </c>
    </row>
    <row r="5713" spans="1:4" ht="50.1" customHeight="1" x14ac:dyDescent="0.2">
      <c r="A5713" s="226">
        <v>87328</v>
      </c>
      <c r="B5713" s="223" t="s">
        <v>6195</v>
      </c>
      <c r="C5713" s="220" t="s">
        <v>1498</v>
      </c>
      <c r="D5713" s="221">
        <v>280.60000000000002</v>
      </c>
    </row>
    <row r="5714" spans="1:4" ht="50.1" customHeight="1" x14ac:dyDescent="0.2">
      <c r="A5714" s="226">
        <v>87329</v>
      </c>
      <c r="B5714" s="223" t="s">
        <v>6196</v>
      </c>
      <c r="C5714" s="220" t="s">
        <v>1498</v>
      </c>
      <c r="D5714" s="221">
        <v>354.55</v>
      </c>
    </row>
    <row r="5715" spans="1:4" ht="50.1" customHeight="1" x14ac:dyDescent="0.2">
      <c r="A5715" s="226">
        <v>87330</v>
      </c>
      <c r="B5715" s="223" t="s">
        <v>6197</v>
      </c>
      <c r="C5715" s="220" t="s">
        <v>1498</v>
      </c>
      <c r="D5715" s="221">
        <v>301.72000000000003</v>
      </c>
    </row>
    <row r="5716" spans="1:4" ht="50.1" customHeight="1" x14ac:dyDescent="0.2">
      <c r="A5716" s="226">
        <v>87331</v>
      </c>
      <c r="B5716" s="223" t="s">
        <v>6198</v>
      </c>
      <c r="C5716" s="220" t="s">
        <v>1498</v>
      </c>
      <c r="D5716" s="221">
        <v>367.82</v>
      </c>
    </row>
    <row r="5717" spans="1:4" ht="50.1" customHeight="1" x14ac:dyDescent="0.2">
      <c r="A5717" s="226">
        <v>87332</v>
      </c>
      <c r="B5717" s="223" t="s">
        <v>6199</v>
      </c>
      <c r="C5717" s="220" t="s">
        <v>1498</v>
      </c>
      <c r="D5717" s="221">
        <v>315.43</v>
      </c>
    </row>
    <row r="5718" spans="1:4" ht="50.1" customHeight="1" x14ac:dyDescent="0.2">
      <c r="A5718" s="226">
        <v>87333</v>
      </c>
      <c r="B5718" s="223" t="s">
        <v>6200</v>
      </c>
      <c r="C5718" s="220" t="s">
        <v>1498</v>
      </c>
      <c r="D5718" s="221">
        <v>333.13</v>
      </c>
    </row>
    <row r="5719" spans="1:4" ht="50.1" customHeight="1" x14ac:dyDescent="0.2">
      <c r="A5719" s="226">
        <v>87334</v>
      </c>
      <c r="B5719" s="223" t="s">
        <v>6201</v>
      </c>
      <c r="C5719" s="220" t="s">
        <v>1498</v>
      </c>
      <c r="D5719" s="221">
        <v>293.02999999999997</v>
      </c>
    </row>
    <row r="5720" spans="1:4" ht="50.1" customHeight="1" x14ac:dyDescent="0.2">
      <c r="A5720" s="226">
        <v>87335</v>
      </c>
      <c r="B5720" s="223" t="s">
        <v>6202</v>
      </c>
      <c r="C5720" s="220" t="s">
        <v>1498</v>
      </c>
      <c r="D5720" s="221">
        <v>327.25</v>
      </c>
    </row>
    <row r="5721" spans="1:4" ht="50.1" customHeight="1" x14ac:dyDescent="0.2">
      <c r="A5721" s="226">
        <v>87336</v>
      </c>
      <c r="B5721" s="223" t="s">
        <v>6203</v>
      </c>
      <c r="C5721" s="220" t="s">
        <v>1498</v>
      </c>
      <c r="D5721" s="221">
        <v>295.70999999999998</v>
      </c>
    </row>
    <row r="5722" spans="1:4" ht="50.1" customHeight="1" x14ac:dyDescent="0.2">
      <c r="A5722" s="226">
        <v>87337</v>
      </c>
      <c r="B5722" s="223" t="s">
        <v>6204</v>
      </c>
      <c r="C5722" s="220" t="s">
        <v>1498</v>
      </c>
      <c r="D5722" s="221">
        <v>315.14</v>
      </c>
    </row>
    <row r="5723" spans="1:4" ht="50.1" customHeight="1" x14ac:dyDescent="0.2">
      <c r="A5723" s="226">
        <v>87338</v>
      </c>
      <c r="B5723" s="223" t="s">
        <v>6205</v>
      </c>
      <c r="C5723" s="220" t="s">
        <v>1498</v>
      </c>
      <c r="D5723" s="221">
        <v>290.79000000000002</v>
      </c>
    </row>
    <row r="5724" spans="1:4" ht="50.1" customHeight="1" x14ac:dyDescent="0.2">
      <c r="A5724" s="226">
        <v>87339</v>
      </c>
      <c r="B5724" s="223" t="s">
        <v>6206</v>
      </c>
      <c r="C5724" s="220" t="s">
        <v>1498</v>
      </c>
      <c r="D5724" s="221">
        <v>541.87</v>
      </c>
    </row>
    <row r="5725" spans="1:4" ht="50.1" customHeight="1" x14ac:dyDescent="0.2">
      <c r="A5725" s="226">
        <v>87340</v>
      </c>
      <c r="B5725" s="223" t="s">
        <v>6207</v>
      </c>
      <c r="C5725" s="220" t="s">
        <v>1498</v>
      </c>
      <c r="D5725" s="221">
        <v>431.86</v>
      </c>
    </row>
    <row r="5726" spans="1:4" ht="50.1" customHeight="1" x14ac:dyDescent="0.2">
      <c r="A5726" s="226">
        <v>87341</v>
      </c>
      <c r="B5726" s="223" t="s">
        <v>6208</v>
      </c>
      <c r="C5726" s="220" t="s">
        <v>1498</v>
      </c>
      <c r="D5726" s="221">
        <v>406.66</v>
      </c>
    </row>
    <row r="5727" spans="1:4" ht="50.1" customHeight="1" x14ac:dyDescent="0.2">
      <c r="A5727" s="226">
        <v>87342</v>
      </c>
      <c r="B5727" s="223" t="s">
        <v>6209</v>
      </c>
      <c r="C5727" s="220" t="s">
        <v>1498</v>
      </c>
      <c r="D5727" s="221">
        <v>470.74</v>
      </c>
    </row>
    <row r="5728" spans="1:4" ht="50.1" customHeight="1" x14ac:dyDescent="0.2">
      <c r="A5728" s="226">
        <v>87343</v>
      </c>
      <c r="B5728" s="223" t="s">
        <v>6210</v>
      </c>
      <c r="C5728" s="220" t="s">
        <v>1498</v>
      </c>
      <c r="D5728" s="221">
        <v>399.94</v>
      </c>
    </row>
    <row r="5729" spans="1:4" ht="50.1" customHeight="1" x14ac:dyDescent="0.2">
      <c r="A5729" s="226">
        <v>87344</v>
      </c>
      <c r="B5729" s="223" t="s">
        <v>6211</v>
      </c>
      <c r="C5729" s="220" t="s">
        <v>1498</v>
      </c>
      <c r="D5729" s="221">
        <v>366.18</v>
      </c>
    </row>
    <row r="5730" spans="1:4" ht="50.1" customHeight="1" x14ac:dyDescent="0.2">
      <c r="A5730" s="226">
        <v>87345</v>
      </c>
      <c r="B5730" s="223" t="s">
        <v>6212</v>
      </c>
      <c r="C5730" s="220" t="s">
        <v>1498</v>
      </c>
      <c r="D5730" s="221">
        <v>413.21</v>
      </c>
    </row>
    <row r="5731" spans="1:4" ht="50.1" customHeight="1" x14ac:dyDescent="0.2">
      <c r="A5731" s="226">
        <v>87346</v>
      </c>
      <c r="B5731" s="223" t="s">
        <v>6213</v>
      </c>
      <c r="C5731" s="220" t="s">
        <v>1498</v>
      </c>
      <c r="D5731" s="221">
        <v>364.19</v>
      </c>
    </row>
    <row r="5732" spans="1:4" ht="50.1" customHeight="1" x14ac:dyDescent="0.2">
      <c r="A5732" s="226">
        <v>87347</v>
      </c>
      <c r="B5732" s="223" t="s">
        <v>6214</v>
      </c>
      <c r="C5732" s="220" t="s">
        <v>1498</v>
      </c>
      <c r="D5732" s="221">
        <v>343.55</v>
      </c>
    </row>
    <row r="5733" spans="1:4" ht="50.1" customHeight="1" x14ac:dyDescent="0.2">
      <c r="A5733" s="226">
        <v>87348</v>
      </c>
      <c r="B5733" s="223" t="s">
        <v>6215</v>
      </c>
      <c r="C5733" s="220" t="s">
        <v>1498</v>
      </c>
      <c r="D5733" s="221">
        <v>386.82</v>
      </c>
    </row>
    <row r="5734" spans="1:4" ht="50.1" customHeight="1" x14ac:dyDescent="0.2">
      <c r="A5734" s="226">
        <v>87349</v>
      </c>
      <c r="B5734" s="223" t="s">
        <v>6216</v>
      </c>
      <c r="C5734" s="220" t="s">
        <v>1498</v>
      </c>
      <c r="D5734" s="221">
        <v>319.52999999999997</v>
      </c>
    </row>
    <row r="5735" spans="1:4" ht="50.1" customHeight="1" x14ac:dyDescent="0.2">
      <c r="A5735" s="226">
        <v>87350</v>
      </c>
      <c r="B5735" s="223" t="s">
        <v>6217</v>
      </c>
      <c r="C5735" s="220" t="s">
        <v>1498</v>
      </c>
      <c r="D5735" s="221">
        <v>334.89</v>
      </c>
    </row>
    <row r="5736" spans="1:4" ht="50.1" customHeight="1" x14ac:dyDescent="0.2">
      <c r="A5736" s="226">
        <v>87351</v>
      </c>
      <c r="B5736" s="223" t="s">
        <v>6218</v>
      </c>
      <c r="C5736" s="220" t="s">
        <v>1498</v>
      </c>
      <c r="D5736" s="221">
        <v>285.60000000000002</v>
      </c>
    </row>
    <row r="5737" spans="1:4" ht="50.1" customHeight="1" x14ac:dyDescent="0.2">
      <c r="A5737" s="226">
        <v>87352</v>
      </c>
      <c r="B5737" s="223" t="s">
        <v>6219</v>
      </c>
      <c r="C5737" s="220" t="s">
        <v>1498</v>
      </c>
      <c r="D5737" s="221">
        <v>418.46</v>
      </c>
    </row>
    <row r="5738" spans="1:4" ht="50.1" customHeight="1" x14ac:dyDescent="0.2">
      <c r="A5738" s="226">
        <v>87353</v>
      </c>
      <c r="B5738" s="223" t="s">
        <v>6220</v>
      </c>
      <c r="C5738" s="220" t="s">
        <v>1498</v>
      </c>
      <c r="D5738" s="221">
        <v>354.52</v>
      </c>
    </row>
    <row r="5739" spans="1:4" ht="50.1" customHeight="1" x14ac:dyDescent="0.2">
      <c r="A5739" s="226">
        <v>87354</v>
      </c>
      <c r="B5739" s="223" t="s">
        <v>6221</v>
      </c>
      <c r="C5739" s="220" t="s">
        <v>1498</v>
      </c>
      <c r="D5739" s="221">
        <v>321.27</v>
      </c>
    </row>
    <row r="5740" spans="1:4" ht="50.1" customHeight="1" x14ac:dyDescent="0.2">
      <c r="A5740" s="226">
        <v>87355</v>
      </c>
      <c r="B5740" s="223" t="s">
        <v>6222</v>
      </c>
      <c r="C5740" s="220" t="s">
        <v>1498</v>
      </c>
      <c r="D5740" s="221">
        <v>364.64</v>
      </c>
    </row>
    <row r="5741" spans="1:4" ht="50.1" customHeight="1" x14ac:dyDescent="0.2">
      <c r="A5741" s="226">
        <v>87356</v>
      </c>
      <c r="B5741" s="223" t="s">
        <v>6223</v>
      </c>
      <c r="C5741" s="220" t="s">
        <v>1498</v>
      </c>
      <c r="D5741" s="221">
        <v>312.66000000000003</v>
      </c>
    </row>
    <row r="5742" spans="1:4" ht="50.1" customHeight="1" x14ac:dyDescent="0.2">
      <c r="A5742" s="226">
        <v>87357</v>
      </c>
      <c r="B5742" s="223" t="s">
        <v>6224</v>
      </c>
      <c r="C5742" s="220" t="s">
        <v>1498</v>
      </c>
      <c r="D5742" s="221">
        <v>296.57</v>
      </c>
    </row>
    <row r="5743" spans="1:4" ht="50.1" customHeight="1" x14ac:dyDescent="0.2">
      <c r="A5743" s="226">
        <v>87358</v>
      </c>
      <c r="B5743" s="223" t="s">
        <v>6225</v>
      </c>
      <c r="C5743" s="220" t="s">
        <v>1498</v>
      </c>
      <c r="D5743" s="221">
        <v>2034.54</v>
      </c>
    </row>
    <row r="5744" spans="1:4" ht="50.1" customHeight="1" x14ac:dyDescent="0.2">
      <c r="A5744" s="226">
        <v>87359</v>
      </c>
      <c r="B5744" s="223" t="s">
        <v>6226</v>
      </c>
      <c r="C5744" s="220" t="s">
        <v>1498</v>
      </c>
      <c r="D5744" s="221">
        <v>2006.11</v>
      </c>
    </row>
    <row r="5745" spans="1:4" ht="50.1" customHeight="1" x14ac:dyDescent="0.2">
      <c r="A5745" s="226">
        <v>87360</v>
      </c>
      <c r="B5745" s="223" t="s">
        <v>6227</v>
      </c>
      <c r="C5745" s="220" t="s">
        <v>1498</v>
      </c>
      <c r="D5745" s="221">
        <v>2109.2399999999998</v>
      </c>
    </row>
    <row r="5746" spans="1:4" ht="50.1" customHeight="1" x14ac:dyDescent="0.2">
      <c r="A5746" s="226">
        <v>87361</v>
      </c>
      <c r="B5746" s="223" t="s">
        <v>6228</v>
      </c>
      <c r="C5746" s="220" t="s">
        <v>1498</v>
      </c>
      <c r="D5746" s="221">
        <v>2069.63</v>
      </c>
    </row>
    <row r="5747" spans="1:4" ht="50.1" customHeight="1" x14ac:dyDescent="0.2">
      <c r="A5747" s="226">
        <v>87362</v>
      </c>
      <c r="B5747" s="223" t="s">
        <v>6229</v>
      </c>
      <c r="C5747" s="220" t="s">
        <v>1498</v>
      </c>
      <c r="D5747" s="221">
        <v>2057.63</v>
      </c>
    </row>
    <row r="5748" spans="1:4" ht="50.1" customHeight="1" x14ac:dyDescent="0.2">
      <c r="A5748" s="226">
        <v>87363</v>
      </c>
      <c r="B5748" s="223" t="s">
        <v>6230</v>
      </c>
      <c r="C5748" s="220" t="s">
        <v>1498</v>
      </c>
      <c r="D5748" s="221">
        <v>2078.13</v>
      </c>
    </row>
    <row r="5749" spans="1:4" ht="50.1" customHeight="1" x14ac:dyDescent="0.2">
      <c r="A5749" s="226">
        <v>87364</v>
      </c>
      <c r="B5749" s="223" t="s">
        <v>6231</v>
      </c>
      <c r="C5749" s="220" t="s">
        <v>1498</v>
      </c>
      <c r="D5749" s="221">
        <v>2027.09</v>
      </c>
    </row>
    <row r="5750" spans="1:4" ht="50.1" customHeight="1" x14ac:dyDescent="0.2">
      <c r="A5750" s="226">
        <v>87365</v>
      </c>
      <c r="B5750" s="223" t="s">
        <v>6232</v>
      </c>
      <c r="C5750" s="220" t="s">
        <v>1498</v>
      </c>
      <c r="D5750" s="221">
        <v>347.45</v>
      </c>
    </row>
    <row r="5751" spans="1:4" ht="50.1" customHeight="1" x14ac:dyDescent="0.2">
      <c r="A5751" s="226">
        <v>87366</v>
      </c>
      <c r="B5751" s="223" t="s">
        <v>6233</v>
      </c>
      <c r="C5751" s="220" t="s">
        <v>1498</v>
      </c>
      <c r="D5751" s="221">
        <v>361.33</v>
      </c>
    </row>
    <row r="5752" spans="1:4" ht="50.1" customHeight="1" x14ac:dyDescent="0.2">
      <c r="A5752" s="226">
        <v>87367</v>
      </c>
      <c r="B5752" s="223" t="s">
        <v>6234</v>
      </c>
      <c r="C5752" s="220" t="s">
        <v>1498</v>
      </c>
      <c r="D5752" s="221">
        <v>378.99</v>
      </c>
    </row>
    <row r="5753" spans="1:4" ht="50.1" customHeight="1" x14ac:dyDescent="0.2">
      <c r="A5753" s="226">
        <v>87368</v>
      </c>
      <c r="B5753" s="223" t="s">
        <v>6235</v>
      </c>
      <c r="C5753" s="220" t="s">
        <v>1498</v>
      </c>
      <c r="D5753" s="221">
        <v>369.17</v>
      </c>
    </row>
    <row r="5754" spans="1:4" ht="50.1" customHeight="1" x14ac:dyDescent="0.2">
      <c r="A5754" s="226">
        <v>87369</v>
      </c>
      <c r="B5754" s="223" t="s">
        <v>6236</v>
      </c>
      <c r="C5754" s="220" t="s">
        <v>1498</v>
      </c>
      <c r="D5754" s="221">
        <v>370.89</v>
      </c>
    </row>
    <row r="5755" spans="1:4" ht="50.1" customHeight="1" x14ac:dyDescent="0.2">
      <c r="A5755" s="226">
        <v>87370</v>
      </c>
      <c r="B5755" s="223" t="s">
        <v>6237</v>
      </c>
      <c r="C5755" s="220" t="s">
        <v>1498</v>
      </c>
      <c r="D5755" s="221">
        <v>360.71</v>
      </c>
    </row>
    <row r="5756" spans="1:4" ht="50.1" customHeight="1" x14ac:dyDescent="0.2">
      <c r="A5756" s="226">
        <v>87371</v>
      </c>
      <c r="B5756" s="223" t="s">
        <v>6238</v>
      </c>
      <c r="C5756" s="220" t="s">
        <v>1498</v>
      </c>
      <c r="D5756" s="221">
        <v>350.08</v>
      </c>
    </row>
    <row r="5757" spans="1:4" ht="50.1" customHeight="1" x14ac:dyDescent="0.2">
      <c r="A5757" s="226">
        <v>87372</v>
      </c>
      <c r="B5757" s="223" t="s">
        <v>6239</v>
      </c>
      <c r="C5757" s="220" t="s">
        <v>1498</v>
      </c>
      <c r="D5757" s="221">
        <v>480.17</v>
      </c>
    </row>
    <row r="5758" spans="1:4" ht="50.1" customHeight="1" x14ac:dyDescent="0.2">
      <c r="A5758" s="226">
        <v>87373</v>
      </c>
      <c r="B5758" s="223" t="s">
        <v>6240</v>
      </c>
      <c r="C5758" s="220" t="s">
        <v>1498</v>
      </c>
      <c r="D5758" s="221">
        <v>439.4</v>
      </c>
    </row>
    <row r="5759" spans="1:4" ht="50.1" customHeight="1" x14ac:dyDescent="0.2">
      <c r="A5759" s="226">
        <v>87374</v>
      </c>
      <c r="B5759" s="223" t="s">
        <v>6241</v>
      </c>
      <c r="C5759" s="220" t="s">
        <v>1498</v>
      </c>
      <c r="D5759" s="221">
        <v>412.03</v>
      </c>
    </row>
    <row r="5760" spans="1:4" ht="50.1" customHeight="1" x14ac:dyDescent="0.2">
      <c r="A5760" s="226">
        <v>87375</v>
      </c>
      <c r="B5760" s="223" t="s">
        <v>6242</v>
      </c>
      <c r="C5760" s="220" t="s">
        <v>1498</v>
      </c>
      <c r="D5760" s="221">
        <v>388.74</v>
      </c>
    </row>
    <row r="5761" spans="1:4" ht="50.1" customHeight="1" x14ac:dyDescent="0.2">
      <c r="A5761" s="226">
        <v>87376</v>
      </c>
      <c r="B5761" s="223" t="s">
        <v>6243</v>
      </c>
      <c r="C5761" s="220" t="s">
        <v>1498</v>
      </c>
      <c r="D5761" s="221">
        <v>348.65</v>
      </c>
    </row>
    <row r="5762" spans="1:4" ht="50.1" customHeight="1" x14ac:dyDescent="0.2">
      <c r="A5762" s="226">
        <v>87377</v>
      </c>
      <c r="B5762" s="223" t="s">
        <v>6244</v>
      </c>
      <c r="C5762" s="220" t="s">
        <v>1498</v>
      </c>
      <c r="D5762" s="221">
        <v>396.61</v>
      </c>
    </row>
    <row r="5763" spans="1:4" ht="50.1" customHeight="1" x14ac:dyDescent="0.2">
      <c r="A5763" s="226">
        <v>87378</v>
      </c>
      <c r="B5763" s="223" t="s">
        <v>6245</v>
      </c>
      <c r="C5763" s="220" t="s">
        <v>1498</v>
      </c>
      <c r="D5763" s="221">
        <v>367.79</v>
      </c>
    </row>
    <row r="5764" spans="1:4" ht="50.1" customHeight="1" x14ac:dyDescent="0.2">
      <c r="A5764" s="226">
        <v>87379</v>
      </c>
      <c r="B5764" s="223" t="s">
        <v>6246</v>
      </c>
      <c r="C5764" s="220" t="s">
        <v>1498</v>
      </c>
      <c r="D5764" s="221">
        <v>2092.0500000000002</v>
      </c>
    </row>
    <row r="5765" spans="1:4" ht="50.1" customHeight="1" x14ac:dyDescent="0.2">
      <c r="A5765" s="226">
        <v>87380</v>
      </c>
      <c r="B5765" s="223" t="s">
        <v>6247</v>
      </c>
      <c r="C5765" s="220" t="s">
        <v>1498</v>
      </c>
      <c r="D5765" s="221">
        <v>2142.4499999999998</v>
      </c>
    </row>
    <row r="5766" spans="1:4" ht="50.1" customHeight="1" x14ac:dyDescent="0.2">
      <c r="A5766" s="226">
        <v>87381</v>
      </c>
      <c r="B5766" s="223" t="s">
        <v>6248</v>
      </c>
      <c r="C5766" s="220" t="s">
        <v>1498</v>
      </c>
      <c r="D5766" s="221">
        <v>2112.9499999999998</v>
      </c>
    </row>
    <row r="5767" spans="1:4" ht="50.1" customHeight="1" x14ac:dyDescent="0.2">
      <c r="A5767" s="226">
        <v>87382</v>
      </c>
      <c r="B5767" s="223" t="s">
        <v>6249</v>
      </c>
      <c r="C5767" s="220" t="s">
        <v>1498</v>
      </c>
      <c r="D5767" s="221">
        <v>773.77</v>
      </c>
    </row>
    <row r="5768" spans="1:4" ht="50.1" customHeight="1" x14ac:dyDescent="0.2">
      <c r="A5768" s="226">
        <v>87383</v>
      </c>
      <c r="B5768" s="223" t="s">
        <v>6250</v>
      </c>
      <c r="C5768" s="220" t="s">
        <v>1498</v>
      </c>
      <c r="D5768" s="221">
        <v>760.2</v>
      </c>
    </row>
    <row r="5769" spans="1:4" ht="50.1" customHeight="1" x14ac:dyDescent="0.2">
      <c r="A5769" s="226">
        <v>87384</v>
      </c>
      <c r="B5769" s="223" t="s">
        <v>6251</v>
      </c>
      <c r="C5769" s="220" t="s">
        <v>1498</v>
      </c>
      <c r="D5769" s="221">
        <v>744.77</v>
      </c>
    </row>
    <row r="5770" spans="1:4" ht="50.1" customHeight="1" x14ac:dyDescent="0.2">
      <c r="A5770" s="226">
        <v>87385</v>
      </c>
      <c r="B5770" s="223" t="s">
        <v>6252</v>
      </c>
      <c r="C5770" s="220" t="s">
        <v>1498</v>
      </c>
      <c r="D5770" s="221">
        <v>1073.44</v>
      </c>
    </row>
    <row r="5771" spans="1:4" ht="50.1" customHeight="1" x14ac:dyDescent="0.2">
      <c r="A5771" s="226">
        <v>87386</v>
      </c>
      <c r="B5771" s="223" t="s">
        <v>6253</v>
      </c>
      <c r="C5771" s="220" t="s">
        <v>1498</v>
      </c>
      <c r="D5771" s="221">
        <v>1056.3</v>
      </c>
    </row>
    <row r="5772" spans="1:4" ht="50.1" customHeight="1" x14ac:dyDescent="0.2">
      <c r="A5772" s="226">
        <v>87387</v>
      </c>
      <c r="B5772" s="223" t="s">
        <v>6254</v>
      </c>
      <c r="C5772" s="220" t="s">
        <v>1498</v>
      </c>
      <c r="D5772" s="221">
        <v>1042.1199999999999</v>
      </c>
    </row>
    <row r="5773" spans="1:4" ht="50.1" customHeight="1" x14ac:dyDescent="0.2">
      <c r="A5773" s="226">
        <v>87388</v>
      </c>
      <c r="B5773" s="223" t="s">
        <v>6255</v>
      </c>
      <c r="C5773" s="220" t="s">
        <v>1498</v>
      </c>
      <c r="D5773" s="221">
        <v>2464.14</v>
      </c>
    </row>
    <row r="5774" spans="1:4" ht="50.1" customHeight="1" x14ac:dyDescent="0.2">
      <c r="A5774" s="226">
        <v>87389</v>
      </c>
      <c r="B5774" s="223" t="s">
        <v>6256</v>
      </c>
      <c r="C5774" s="220" t="s">
        <v>1498</v>
      </c>
      <c r="D5774" s="221">
        <v>2462.98</v>
      </c>
    </row>
    <row r="5775" spans="1:4" ht="50.1" customHeight="1" x14ac:dyDescent="0.2">
      <c r="A5775" s="226">
        <v>87390</v>
      </c>
      <c r="B5775" s="223" t="s">
        <v>6257</v>
      </c>
      <c r="C5775" s="220" t="s">
        <v>1498</v>
      </c>
      <c r="D5775" s="221">
        <v>2456.98</v>
      </c>
    </row>
    <row r="5776" spans="1:4" ht="50.1" customHeight="1" x14ac:dyDescent="0.2">
      <c r="A5776" s="226">
        <v>87391</v>
      </c>
      <c r="B5776" s="223" t="s">
        <v>6258</v>
      </c>
      <c r="C5776" s="220" t="s">
        <v>1498</v>
      </c>
      <c r="D5776" s="221">
        <v>3542.99</v>
      </c>
    </row>
    <row r="5777" spans="1:4" ht="50.1" customHeight="1" x14ac:dyDescent="0.2">
      <c r="A5777" s="226">
        <v>87393</v>
      </c>
      <c r="B5777" s="223" t="s">
        <v>6259</v>
      </c>
      <c r="C5777" s="220" t="s">
        <v>1498</v>
      </c>
      <c r="D5777" s="221">
        <v>3571.72</v>
      </c>
    </row>
    <row r="5778" spans="1:4" ht="50.1" customHeight="1" x14ac:dyDescent="0.2">
      <c r="A5778" s="226">
        <v>87394</v>
      </c>
      <c r="B5778" s="223" t="s">
        <v>6260</v>
      </c>
      <c r="C5778" s="220" t="s">
        <v>1498</v>
      </c>
      <c r="D5778" s="221">
        <v>3572.1</v>
      </c>
    </row>
    <row r="5779" spans="1:4" ht="50.1" customHeight="1" x14ac:dyDescent="0.2">
      <c r="A5779" s="226">
        <v>87395</v>
      </c>
      <c r="B5779" s="223" t="s">
        <v>6261</v>
      </c>
      <c r="C5779" s="220" t="s">
        <v>1498</v>
      </c>
      <c r="D5779" s="221">
        <v>2788.15</v>
      </c>
    </row>
    <row r="5780" spans="1:4" ht="50.1" customHeight="1" x14ac:dyDescent="0.2">
      <c r="A5780" s="226">
        <v>87396</v>
      </c>
      <c r="B5780" s="223" t="s">
        <v>6262</v>
      </c>
      <c r="C5780" s="220" t="s">
        <v>1498</v>
      </c>
      <c r="D5780" s="221">
        <v>2807.66</v>
      </c>
    </row>
    <row r="5781" spans="1:4" ht="50.1" customHeight="1" x14ac:dyDescent="0.2">
      <c r="A5781" s="226">
        <v>87397</v>
      </c>
      <c r="B5781" s="223" t="s">
        <v>6263</v>
      </c>
      <c r="C5781" s="220" t="s">
        <v>1498</v>
      </c>
      <c r="D5781" s="221">
        <v>2800.8</v>
      </c>
    </row>
    <row r="5782" spans="1:4" ht="50.1" customHeight="1" x14ac:dyDescent="0.2">
      <c r="A5782" s="226">
        <v>87398</v>
      </c>
      <c r="B5782" s="223" t="s">
        <v>6264</v>
      </c>
      <c r="C5782" s="220" t="s">
        <v>1498</v>
      </c>
      <c r="D5782" s="221">
        <v>862.76</v>
      </c>
    </row>
    <row r="5783" spans="1:4" ht="50.1" customHeight="1" x14ac:dyDescent="0.2">
      <c r="A5783" s="226">
        <v>87399</v>
      </c>
      <c r="B5783" s="223" t="s">
        <v>6265</v>
      </c>
      <c r="C5783" s="220" t="s">
        <v>1498</v>
      </c>
      <c r="D5783" s="221">
        <v>1168.2</v>
      </c>
    </row>
    <row r="5784" spans="1:4" ht="50.1" customHeight="1" x14ac:dyDescent="0.2">
      <c r="A5784" s="226">
        <v>87401</v>
      </c>
      <c r="B5784" s="223" t="s">
        <v>6266</v>
      </c>
      <c r="C5784" s="220" t="s">
        <v>1498</v>
      </c>
      <c r="D5784" s="221">
        <v>3691.87</v>
      </c>
    </row>
    <row r="5785" spans="1:4" ht="50.1" customHeight="1" x14ac:dyDescent="0.2">
      <c r="A5785" s="226">
        <v>87402</v>
      </c>
      <c r="B5785" s="223" t="s">
        <v>6267</v>
      </c>
      <c r="C5785" s="220" t="s">
        <v>1498</v>
      </c>
      <c r="D5785" s="221">
        <v>2933.77</v>
      </c>
    </row>
    <row r="5786" spans="1:4" ht="50.1" customHeight="1" x14ac:dyDescent="0.2">
      <c r="A5786" s="226">
        <v>87404</v>
      </c>
      <c r="B5786" s="223" t="s">
        <v>6268</v>
      </c>
      <c r="C5786" s="220" t="s">
        <v>1498</v>
      </c>
      <c r="D5786" s="221">
        <v>2564.79</v>
      </c>
    </row>
    <row r="5787" spans="1:4" ht="50.1" customHeight="1" x14ac:dyDescent="0.2">
      <c r="A5787" s="226">
        <v>87405</v>
      </c>
      <c r="B5787" s="223" t="s">
        <v>6269</v>
      </c>
      <c r="C5787" s="220" t="s">
        <v>1498</v>
      </c>
      <c r="D5787" s="221">
        <v>2552.48</v>
      </c>
    </row>
    <row r="5788" spans="1:4" ht="50.1" customHeight="1" x14ac:dyDescent="0.2">
      <c r="A5788" s="226">
        <v>87407</v>
      </c>
      <c r="B5788" s="223" t="s">
        <v>6270</v>
      </c>
      <c r="C5788" s="220" t="s">
        <v>1498</v>
      </c>
      <c r="D5788" s="221">
        <v>779.06</v>
      </c>
    </row>
    <row r="5789" spans="1:4" ht="50.1" customHeight="1" x14ac:dyDescent="0.2">
      <c r="A5789" s="226">
        <v>87408</v>
      </c>
      <c r="B5789" s="223" t="s">
        <v>6271</v>
      </c>
      <c r="C5789" s="220" t="s">
        <v>1498</v>
      </c>
      <c r="D5789" s="221">
        <v>759.92</v>
      </c>
    </row>
    <row r="5790" spans="1:4" ht="50.1" customHeight="1" x14ac:dyDescent="0.2">
      <c r="A5790" s="226">
        <v>87410</v>
      </c>
      <c r="B5790" s="223" t="s">
        <v>6272</v>
      </c>
      <c r="C5790" s="220" t="s">
        <v>1498</v>
      </c>
      <c r="D5790" s="221">
        <v>590.37</v>
      </c>
    </row>
    <row r="5791" spans="1:4" ht="50.1" customHeight="1" x14ac:dyDescent="0.2">
      <c r="A5791" s="226">
        <v>88626</v>
      </c>
      <c r="B5791" s="223" t="s">
        <v>6273</v>
      </c>
      <c r="C5791" s="220" t="s">
        <v>1498</v>
      </c>
      <c r="D5791" s="221">
        <v>320</v>
      </c>
    </row>
    <row r="5792" spans="1:4" ht="50.1" customHeight="1" x14ac:dyDescent="0.2">
      <c r="A5792" s="226">
        <v>88627</v>
      </c>
      <c r="B5792" s="223" t="s">
        <v>6274</v>
      </c>
      <c r="C5792" s="220" t="s">
        <v>1498</v>
      </c>
      <c r="D5792" s="221">
        <v>351.89</v>
      </c>
    </row>
    <row r="5793" spans="1:4" ht="50.1" customHeight="1" x14ac:dyDescent="0.2">
      <c r="A5793" s="226">
        <v>88628</v>
      </c>
      <c r="B5793" s="223" t="s">
        <v>6275</v>
      </c>
      <c r="C5793" s="220" t="s">
        <v>1498</v>
      </c>
      <c r="D5793" s="221">
        <v>340.93</v>
      </c>
    </row>
    <row r="5794" spans="1:4" ht="50.1" customHeight="1" x14ac:dyDescent="0.2">
      <c r="A5794" s="226">
        <v>88629</v>
      </c>
      <c r="B5794" s="223" t="s">
        <v>6276</v>
      </c>
      <c r="C5794" s="220" t="s">
        <v>1498</v>
      </c>
      <c r="D5794" s="221">
        <v>379.5</v>
      </c>
    </row>
    <row r="5795" spans="1:4" ht="50.1" customHeight="1" x14ac:dyDescent="0.2">
      <c r="A5795" s="226">
        <v>88630</v>
      </c>
      <c r="B5795" s="223" t="s">
        <v>6277</v>
      </c>
      <c r="C5795" s="220" t="s">
        <v>1498</v>
      </c>
      <c r="D5795" s="221">
        <v>306.79000000000002</v>
      </c>
    </row>
    <row r="5796" spans="1:4" ht="50.1" customHeight="1" x14ac:dyDescent="0.2">
      <c r="A5796" s="226">
        <v>88631</v>
      </c>
      <c r="B5796" s="223" t="s">
        <v>6278</v>
      </c>
      <c r="C5796" s="220" t="s">
        <v>1498</v>
      </c>
      <c r="D5796" s="221">
        <v>347.92</v>
      </c>
    </row>
    <row r="5797" spans="1:4" ht="50.1" customHeight="1" x14ac:dyDescent="0.2">
      <c r="A5797" s="226">
        <v>88715</v>
      </c>
      <c r="B5797" s="223" t="s">
        <v>6279</v>
      </c>
      <c r="C5797" s="220" t="s">
        <v>1498</v>
      </c>
      <c r="D5797" s="221">
        <v>314.10000000000002</v>
      </c>
    </row>
    <row r="5798" spans="1:4" ht="50.1" customHeight="1" x14ac:dyDescent="0.2">
      <c r="A5798" s="226">
        <v>95563</v>
      </c>
      <c r="B5798" s="223" t="s">
        <v>6280</v>
      </c>
      <c r="C5798" s="220" t="s">
        <v>1498</v>
      </c>
      <c r="D5798" s="221">
        <v>516.5</v>
      </c>
    </row>
    <row r="5799" spans="1:4" ht="50.1" customHeight="1" x14ac:dyDescent="0.2">
      <c r="A5799" s="226">
        <v>96920</v>
      </c>
      <c r="B5799" s="223" t="s">
        <v>6281</v>
      </c>
      <c r="C5799" s="220" t="s">
        <v>1498</v>
      </c>
      <c r="D5799" s="221">
        <v>441.55</v>
      </c>
    </row>
    <row r="5800" spans="1:4" ht="50.1" customHeight="1" x14ac:dyDescent="0.2">
      <c r="A5800" s="226">
        <v>88036</v>
      </c>
      <c r="B5800" s="223" t="s">
        <v>6282</v>
      </c>
      <c r="C5800" s="220" t="s">
        <v>1498</v>
      </c>
      <c r="D5800" s="221">
        <v>23.19</v>
      </c>
    </row>
    <row r="5801" spans="1:4" ht="50.1" customHeight="1" x14ac:dyDescent="0.2">
      <c r="A5801" s="226">
        <v>88037</v>
      </c>
      <c r="B5801" s="223" t="s">
        <v>6283</v>
      </c>
      <c r="C5801" s="220" t="s">
        <v>1498</v>
      </c>
      <c r="D5801" s="221">
        <v>32.49</v>
      </c>
    </row>
    <row r="5802" spans="1:4" ht="50.1" customHeight="1" x14ac:dyDescent="0.2">
      <c r="A5802" s="226">
        <v>88038</v>
      </c>
      <c r="B5802" s="223" t="s">
        <v>6284</v>
      </c>
      <c r="C5802" s="220" t="s">
        <v>1498</v>
      </c>
      <c r="D5802" s="221">
        <v>44.11</v>
      </c>
    </row>
    <row r="5803" spans="1:4" ht="50.1" customHeight="1" x14ac:dyDescent="0.2">
      <c r="A5803" s="226">
        <v>88039</v>
      </c>
      <c r="B5803" s="223" t="s">
        <v>6285</v>
      </c>
      <c r="C5803" s="220" t="s">
        <v>1498</v>
      </c>
      <c r="D5803" s="221">
        <v>55.74</v>
      </c>
    </row>
    <row r="5804" spans="1:4" ht="50.1" customHeight="1" x14ac:dyDescent="0.2">
      <c r="A5804" s="226">
        <v>88040</v>
      </c>
      <c r="B5804" s="223" t="s">
        <v>6286</v>
      </c>
      <c r="C5804" s="220" t="s">
        <v>1498</v>
      </c>
      <c r="D5804" s="221">
        <v>9.24</v>
      </c>
    </row>
    <row r="5805" spans="1:4" ht="50.1" customHeight="1" x14ac:dyDescent="0.2">
      <c r="A5805" s="226">
        <v>88041</v>
      </c>
      <c r="B5805" s="223" t="s">
        <v>6287</v>
      </c>
      <c r="C5805" s="220" t="s">
        <v>1498</v>
      </c>
      <c r="D5805" s="221">
        <v>14.34</v>
      </c>
    </row>
    <row r="5806" spans="1:4" ht="50.1" customHeight="1" x14ac:dyDescent="0.2">
      <c r="A5806" s="226">
        <v>88042</v>
      </c>
      <c r="B5806" s="223" t="s">
        <v>6288</v>
      </c>
      <c r="C5806" s="220" t="s">
        <v>1498</v>
      </c>
      <c r="D5806" s="221">
        <v>20.69</v>
      </c>
    </row>
    <row r="5807" spans="1:4" ht="50.1" customHeight="1" x14ac:dyDescent="0.2">
      <c r="A5807" s="226">
        <v>88043</v>
      </c>
      <c r="B5807" s="223" t="s">
        <v>6289</v>
      </c>
      <c r="C5807" s="220" t="s">
        <v>1498</v>
      </c>
      <c r="D5807" s="221">
        <v>27.04</v>
      </c>
    </row>
    <row r="5808" spans="1:4" ht="50.1" customHeight="1" x14ac:dyDescent="0.2">
      <c r="A5808" s="226">
        <v>88044</v>
      </c>
      <c r="B5808" s="223" t="s">
        <v>6290</v>
      </c>
      <c r="C5808" s="220" t="s">
        <v>206</v>
      </c>
      <c r="D5808" s="221">
        <v>0.48</v>
      </c>
    </row>
    <row r="5809" spans="1:4" ht="50.1" customHeight="1" x14ac:dyDescent="0.2">
      <c r="A5809" s="226">
        <v>88045</v>
      </c>
      <c r="B5809" s="223" t="s">
        <v>6291</v>
      </c>
      <c r="C5809" s="220" t="s">
        <v>206</v>
      </c>
      <c r="D5809" s="221">
        <v>0.24</v>
      </c>
    </row>
    <row r="5810" spans="1:4" ht="50.1" customHeight="1" x14ac:dyDescent="0.2">
      <c r="A5810" s="226">
        <v>88046</v>
      </c>
      <c r="B5810" s="223" t="s">
        <v>6292</v>
      </c>
      <c r="C5810" s="220" t="s">
        <v>206</v>
      </c>
      <c r="D5810" s="221">
        <v>0.21</v>
      </c>
    </row>
    <row r="5811" spans="1:4" ht="50.1" customHeight="1" x14ac:dyDescent="0.2">
      <c r="A5811" s="226">
        <v>88047</v>
      </c>
      <c r="B5811" s="223" t="s">
        <v>6293</v>
      </c>
      <c r="C5811" s="220" t="s">
        <v>206</v>
      </c>
      <c r="D5811" s="221">
        <v>7.0000000000000007E-2</v>
      </c>
    </row>
    <row r="5812" spans="1:4" ht="50.1" customHeight="1" x14ac:dyDescent="0.2">
      <c r="A5812" s="226">
        <v>88048</v>
      </c>
      <c r="B5812" s="223" t="s">
        <v>6294</v>
      </c>
      <c r="C5812" s="220" t="s">
        <v>206</v>
      </c>
      <c r="D5812" s="221">
        <v>0.27</v>
      </c>
    </row>
    <row r="5813" spans="1:4" ht="50.1" customHeight="1" x14ac:dyDescent="0.2">
      <c r="A5813" s="226">
        <v>88049</v>
      </c>
      <c r="B5813" s="223" t="s">
        <v>6295</v>
      </c>
      <c r="C5813" s="220" t="s">
        <v>206</v>
      </c>
      <c r="D5813" s="221">
        <v>0.09</v>
      </c>
    </row>
    <row r="5814" spans="1:4" ht="50.1" customHeight="1" x14ac:dyDescent="0.2">
      <c r="A5814" s="226">
        <v>88050</v>
      </c>
      <c r="B5814" s="223" t="s">
        <v>6296</v>
      </c>
      <c r="C5814" s="220" t="s">
        <v>206</v>
      </c>
      <c r="D5814" s="221">
        <v>0.36</v>
      </c>
    </row>
    <row r="5815" spans="1:4" ht="50.1" customHeight="1" x14ac:dyDescent="0.2">
      <c r="A5815" s="226">
        <v>88051</v>
      </c>
      <c r="B5815" s="223" t="s">
        <v>6297</v>
      </c>
      <c r="C5815" s="220" t="s">
        <v>206</v>
      </c>
      <c r="D5815" s="221">
        <v>0.11</v>
      </c>
    </row>
    <row r="5816" spans="1:4" ht="50.1" customHeight="1" x14ac:dyDescent="0.2">
      <c r="A5816" s="226">
        <v>88052</v>
      </c>
      <c r="B5816" s="223" t="s">
        <v>6298</v>
      </c>
      <c r="C5816" s="220" t="s">
        <v>206</v>
      </c>
      <c r="D5816" s="221">
        <v>0.44</v>
      </c>
    </row>
    <row r="5817" spans="1:4" ht="50.1" customHeight="1" x14ac:dyDescent="0.2">
      <c r="A5817" s="226">
        <v>88053</v>
      </c>
      <c r="B5817" s="223" t="s">
        <v>6299</v>
      </c>
      <c r="C5817" s="220" t="s">
        <v>206</v>
      </c>
      <c r="D5817" s="221">
        <v>0.13</v>
      </c>
    </row>
    <row r="5818" spans="1:4" ht="50.1" customHeight="1" x14ac:dyDescent="0.2">
      <c r="A5818" s="226">
        <v>88054</v>
      </c>
      <c r="B5818" s="223" t="s">
        <v>6300</v>
      </c>
      <c r="C5818" s="220" t="s">
        <v>206</v>
      </c>
      <c r="D5818" s="221">
        <v>0.08</v>
      </c>
    </row>
    <row r="5819" spans="1:4" ht="50.1" customHeight="1" x14ac:dyDescent="0.2">
      <c r="A5819" s="226">
        <v>88055</v>
      </c>
      <c r="B5819" s="223" t="s">
        <v>6301</v>
      </c>
      <c r="C5819" s="220" t="s">
        <v>206</v>
      </c>
      <c r="D5819" s="221">
        <v>0.02</v>
      </c>
    </row>
    <row r="5820" spans="1:4" ht="50.1" customHeight="1" x14ac:dyDescent="0.2">
      <c r="A5820" s="226">
        <v>88056</v>
      </c>
      <c r="B5820" s="223" t="s">
        <v>6302</v>
      </c>
      <c r="C5820" s="220" t="s">
        <v>206</v>
      </c>
      <c r="D5820" s="221">
        <v>0.14000000000000001</v>
      </c>
    </row>
    <row r="5821" spans="1:4" ht="50.1" customHeight="1" x14ac:dyDescent="0.2">
      <c r="A5821" s="226">
        <v>88057</v>
      </c>
      <c r="B5821" s="223" t="s">
        <v>6303</v>
      </c>
      <c r="C5821" s="220" t="s">
        <v>206</v>
      </c>
      <c r="D5821" s="221">
        <v>0.03</v>
      </c>
    </row>
    <row r="5822" spans="1:4" ht="50.1" customHeight="1" x14ac:dyDescent="0.2">
      <c r="A5822" s="226">
        <v>88058</v>
      </c>
      <c r="B5822" s="223" t="s">
        <v>6304</v>
      </c>
      <c r="C5822" s="220" t="s">
        <v>206</v>
      </c>
      <c r="D5822" s="221">
        <v>0.2</v>
      </c>
    </row>
    <row r="5823" spans="1:4" ht="50.1" customHeight="1" x14ac:dyDescent="0.2">
      <c r="A5823" s="226">
        <v>88059</v>
      </c>
      <c r="B5823" s="223" t="s">
        <v>6305</v>
      </c>
      <c r="C5823" s="220" t="s">
        <v>206</v>
      </c>
      <c r="D5823" s="221">
        <v>0.05</v>
      </c>
    </row>
    <row r="5824" spans="1:4" ht="50.1" customHeight="1" x14ac:dyDescent="0.2">
      <c r="A5824" s="226">
        <v>88060</v>
      </c>
      <c r="B5824" s="223" t="s">
        <v>6306</v>
      </c>
      <c r="C5824" s="220" t="s">
        <v>206</v>
      </c>
      <c r="D5824" s="221">
        <v>0.27</v>
      </c>
    </row>
    <row r="5825" spans="1:4" ht="50.1" customHeight="1" x14ac:dyDescent="0.2">
      <c r="A5825" s="226">
        <v>88061</v>
      </c>
      <c r="B5825" s="223" t="s">
        <v>6307</v>
      </c>
      <c r="C5825" s="220" t="s">
        <v>206</v>
      </c>
      <c r="D5825" s="221">
        <v>0.06</v>
      </c>
    </row>
    <row r="5826" spans="1:4" ht="50.1" customHeight="1" x14ac:dyDescent="0.2">
      <c r="A5826" s="226">
        <v>88074</v>
      </c>
      <c r="B5826" s="223" t="s">
        <v>6308</v>
      </c>
      <c r="C5826" s="220" t="s">
        <v>433</v>
      </c>
      <c r="D5826" s="221">
        <v>0.69</v>
      </c>
    </row>
    <row r="5827" spans="1:4" ht="50.1" customHeight="1" x14ac:dyDescent="0.2">
      <c r="A5827" s="226">
        <v>88075</v>
      </c>
      <c r="B5827" s="223" t="s">
        <v>6309</v>
      </c>
      <c r="C5827" s="220" t="s">
        <v>433</v>
      </c>
      <c r="D5827" s="221">
        <v>0.46</v>
      </c>
    </row>
    <row r="5828" spans="1:4" ht="50.1" customHeight="1" x14ac:dyDescent="0.2">
      <c r="A5828" s="226">
        <v>88076</v>
      </c>
      <c r="B5828" s="223" t="s">
        <v>6310</v>
      </c>
      <c r="C5828" s="220" t="s">
        <v>433</v>
      </c>
      <c r="D5828" s="221">
        <v>0.53</v>
      </c>
    </row>
    <row r="5829" spans="1:4" ht="50.1" customHeight="1" x14ac:dyDescent="0.2">
      <c r="A5829" s="226">
        <v>88077</v>
      </c>
      <c r="B5829" s="223" t="s">
        <v>6311</v>
      </c>
      <c r="C5829" s="220" t="s">
        <v>433</v>
      </c>
      <c r="D5829" s="221">
        <v>0.62</v>
      </c>
    </row>
    <row r="5830" spans="1:4" ht="50.1" customHeight="1" x14ac:dyDescent="0.2">
      <c r="A5830" s="226">
        <v>88078</v>
      </c>
      <c r="B5830" s="223" t="s">
        <v>6312</v>
      </c>
      <c r="C5830" s="220" t="s">
        <v>433</v>
      </c>
      <c r="D5830" s="221">
        <v>0.71</v>
      </c>
    </row>
    <row r="5831" spans="1:4" ht="50.1" customHeight="1" x14ac:dyDescent="0.2">
      <c r="A5831" s="226">
        <v>88079</v>
      </c>
      <c r="B5831" s="223" t="s">
        <v>6313</v>
      </c>
      <c r="C5831" s="220" t="s">
        <v>433</v>
      </c>
      <c r="D5831" s="221">
        <v>0.12</v>
      </c>
    </row>
    <row r="5832" spans="1:4" ht="50.1" customHeight="1" x14ac:dyDescent="0.2">
      <c r="A5832" s="226">
        <v>88080</v>
      </c>
      <c r="B5832" s="223" t="s">
        <v>6314</v>
      </c>
      <c r="C5832" s="220" t="s">
        <v>433</v>
      </c>
      <c r="D5832" s="221">
        <v>0.2</v>
      </c>
    </row>
    <row r="5833" spans="1:4" ht="50.1" customHeight="1" x14ac:dyDescent="0.2">
      <c r="A5833" s="226">
        <v>88081</v>
      </c>
      <c r="B5833" s="223" t="s">
        <v>6315</v>
      </c>
      <c r="C5833" s="220" t="s">
        <v>433</v>
      </c>
      <c r="D5833" s="221">
        <v>0.3</v>
      </c>
    </row>
    <row r="5834" spans="1:4" ht="50.1" customHeight="1" x14ac:dyDescent="0.2">
      <c r="A5834" s="226">
        <v>88082</v>
      </c>
      <c r="B5834" s="223" t="s">
        <v>6316</v>
      </c>
      <c r="C5834" s="220" t="s">
        <v>433</v>
      </c>
      <c r="D5834" s="221">
        <v>0.4</v>
      </c>
    </row>
    <row r="5835" spans="1:4" ht="50.1" customHeight="1" x14ac:dyDescent="0.2">
      <c r="A5835" s="226">
        <v>88083</v>
      </c>
      <c r="B5835" s="223" t="s">
        <v>6317</v>
      </c>
      <c r="C5835" s="220" t="s">
        <v>433</v>
      </c>
      <c r="D5835" s="221">
        <v>0.06</v>
      </c>
    </row>
    <row r="5836" spans="1:4" ht="50.1" customHeight="1" x14ac:dyDescent="0.2">
      <c r="A5836" s="226">
        <v>88084</v>
      </c>
      <c r="B5836" s="223" t="s">
        <v>6318</v>
      </c>
      <c r="C5836" s="220" t="s">
        <v>433</v>
      </c>
      <c r="D5836" s="221">
        <v>0.11</v>
      </c>
    </row>
    <row r="5837" spans="1:4" ht="50.1" customHeight="1" x14ac:dyDescent="0.2">
      <c r="A5837" s="226">
        <v>88085</v>
      </c>
      <c r="B5837" s="223" t="s">
        <v>6319</v>
      </c>
      <c r="C5837" s="220" t="s">
        <v>433</v>
      </c>
      <c r="D5837" s="221">
        <v>0.15</v>
      </c>
    </row>
    <row r="5838" spans="1:4" ht="50.1" customHeight="1" x14ac:dyDescent="0.2">
      <c r="A5838" s="226">
        <v>88086</v>
      </c>
      <c r="B5838" s="223" t="s">
        <v>6320</v>
      </c>
      <c r="C5838" s="220" t="s">
        <v>433</v>
      </c>
      <c r="D5838" s="221">
        <v>0.21</v>
      </c>
    </row>
    <row r="5839" spans="1:4" ht="50.1" customHeight="1" x14ac:dyDescent="0.2">
      <c r="A5839" s="226">
        <v>88087</v>
      </c>
      <c r="B5839" s="223" t="s">
        <v>6321</v>
      </c>
      <c r="C5839" s="220" t="s">
        <v>6322</v>
      </c>
      <c r="D5839" s="221">
        <v>0.05</v>
      </c>
    </row>
    <row r="5840" spans="1:4" ht="50.1" customHeight="1" x14ac:dyDescent="0.2">
      <c r="A5840" s="226">
        <v>88099</v>
      </c>
      <c r="B5840" s="223" t="s">
        <v>6323</v>
      </c>
      <c r="C5840" s="220" t="s">
        <v>206</v>
      </c>
      <c r="D5840" s="221">
        <v>0.19</v>
      </c>
    </row>
    <row r="5841" spans="1:4" ht="50.1" customHeight="1" x14ac:dyDescent="0.2">
      <c r="A5841" s="226">
        <v>88100</v>
      </c>
      <c r="B5841" s="223" t="s">
        <v>6324</v>
      </c>
      <c r="C5841" s="220" t="s">
        <v>206</v>
      </c>
      <c r="D5841" s="221">
        <v>0.09</v>
      </c>
    </row>
    <row r="5842" spans="1:4" ht="50.1" customHeight="1" x14ac:dyDescent="0.2">
      <c r="A5842" s="226">
        <v>88101</v>
      </c>
      <c r="B5842" s="223" t="s">
        <v>6325</v>
      </c>
      <c r="C5842" s="220" t="s">
        <v>433</v>
      </c>
      <c r="D5842" s="221">
        <v>0.3</v>
      </c>
    </row>
    <row r="5843" spans="1:4" ht="50.1" customHeight="1" x14ac:dyDescent="0.2">
      <c r="A5843" s="226">
        <v>88102</v>
      </c>
      <c r="B5843" s="223" t="s">
        <v>6326</v>
      </c>
      <c r="C5843" s="220" t="s">
        <v>6322</v>
      </c>
      <c r="D5843" s="221">
        <v>0.02</v>
      </c>
    </row>
    <row r="5844" spans="1:4" ht="50.1" customHeight="1" x14ac:dyDescent="0.2">
      <c r="A5844" s="226">
        <v>88103</v>
      </c>
      <c r="B5844" s="223" t="s">
        <v>6327</v>
      </c>
      <c r="C5844" s="220" t="s">
        <v>6322</v>
      </c>
      <c r="D5844" s="221">
        <v>0.04</v>
      </c>
    </row>
    <row r="5845" spans="1:4" ht="50.1" customHeight="1" x14ac:dyDescent="0.2">
      <c r="A5845" s="226">
        <v>89176</v>
      </c>
      <c r="B5845" s="223" t="s">
        <v>6328</v>
      </c>
      <c r="C5845" s="220" t="s">
        <v>114</v>
      </c>
      <c r="D5845" s="221">
        <v>6.68</v>
      </c>
    </row>
    <row r="5846" spans="1:4" ht="50.1" customHeight="1" x14ac:dyDescent="0.2">
      <c r="A5846" s="226">
        <v>89177</v>
      </c>
      <c r="B5846" s="223" t="s">
        <v>6329</v>
      </c>
      <c r="C5846" s="220" t="s">
        <v>114</v>
      </c>
      <c r="D5846" s="221">
        <v>9.35</v>
      </c>
    </row>
    <row r="5847" spans="1:4" ht="50.1" customHeight="1" x14ac:dyDescent="0.2">
      <c r="A5847" s="226">
        <v>89178</v>
      </c>
      <c r="B5847" s="223" t="s">
        <v>6330</v>
      </c>
      <c r="C5847" s="220" t="s">
        <v>114</v>
      </c>
      <c r="D5847" s="221">
        <v>10.69</v>
      </c>
    </row>
    <row r="5848" spans="1:4" ht="50.1" customHeight="1" x14ac:dyDescent="0.2">
      <c r="A5848" s="226">
        <v>89179</v>
      </c>
      <c r="B5848" s="223" t="s">
        <v>6331</v>
      </c>
      <c r="C5848" s="220" t="s">
        <v>114</v>
      </c>
      <c r="D5848" s="221">
        <v>10.69</v>
      </c>
    </row>
    <row r="5849" spans="1:4" ht="50.1" customHeight="1" x14ac:dyDescent="0.2">
      <c r="A5849" s="226">
        <v>89180</v>
      </c>
      <c r="B5849" s="223" t="s">
        <v>6332</v>
      </c>
      <c r="C5849" s="220" t="s">
        <v>114</v>
      </c>
      <c r="D5849" s="221">
        <v>12.03</v>
      </c>
    </row>
    <row r="5850" spans="1:4" ht="50.1" customHeight="1" x14ac:dyDescent="0.2">
      <c r="A5850" s="226">
        <v>89181</v>
      </c>
      <c r="B5850" s="223" t="s">
        <v>6333</v>
      </c>
      <c r="C5850" s="220" t="s">
        <v>114</v>
      </c>
      <c r="D5850" s="221">
        <v>14.7</v>
      </c>
    </row>
    <row r="5851" spans="1:4" ht="50.1" customHeight="1" x14ac:dyDescent="0.2">
      <c r="A5851" s="226">
        <v>89182</v>
      </c>
      <c r="B5851" s="223" t="s">
        <v>6334</v>
      </c>
      <c r="C5851" s="220" t="s">
        <v>114</v>
      </c>
      <c r="D5851" s="221">
        <v>14.7</v>
      </c>
    </row>
    <row r="5852" spans="1:4" ht="50.1" customHeight="1" x14ac:dyDescent="0.2">
      <c r="A5852" s="226">
        <v>89183</v>
      </c>
      <c r="B5852" s="223" t="s">
        <v>6335</v>
      </c>
      <c r="C5852" s="220" t="s">
        <v>114</v>
      </c>
      <c r="D5852" s="221">
        <v>16.04</v>
      </c>
    </row>
    <row r="5853" spans="1:4" ht="50.1" customHeight="1" x14ac:dyDescent="0.2">
      <c r="A5853" s="226">
        <v>89184</v>
      </c>
      <c r="B5853" s="223" t="s">
        <v>6336</v>
      </c>
      <c r="C5853" s="220" t="s">
        <v>114</v>
      </c>
      <c r="D5853" s="221">
        <v>18.71</v>
      </c>
    </row>
    <row r="5854" spans="1:4" ht="50.1" customHeight="1" x14ac:dyDescent="0.2">
      <c r="A5854" s="226">
        <v>89185</v>
      </c>
      <c r="B5854" s="223" t="s">
        <v>6337</v>
      </c>
      <c r="C5854" s="220" t="s">
        <v>114</v>
      </c>
      <c r="D5854" s="221">
        <v>18.71</v>
      </c>
    </row>
    <row r="5855" spans="1:4" ht="50.1" customHeight="1" x14ac:dyDescent="0.2">
      <c r="A5855" s="226">
        <v>89186</v>
      </c>
      <c r="B5855" s="223" t="s">
        <v>6338</v>
      </c>
      <c r="C5855" s="220" t="s">
        <v>114</v>
      </c>
      <c r="D5855" s="221">
        <v>20.05</v>
      </c>
    </row>
    <row r="5856" spans="1:4" ht="50.1" customHeight="1" x14ac:dyDescent="0.2">
      <c r="A5856" s="226">
        <v>89187</v>
      </c>
      <c r="B5856" s="223" t="s">
        <v>6339</v>
      </c>
      <c r="C5856" s="220" t="s">
        <v>114</v>
      </c>
      <c r="D5856" s="221">
        <v>22.72</v>
      </c>
    </row>
    <row r="5857" spans="1:4" ht="50.1" customHeight="1" x14ac:dyDescent="0.2">
      <c r="A5857" s="226">
        <v>89188</v>
      </c>
      <c r="B5857" s="223" t="s">
        <v>6340</v>
      </c>
      <c r="C5857" s="220" t="s">
        <v>6341</v>
      </c>
      <c r="D5857" s="221">
        <v>0.33</v>
      </c>
    </row>
    <row r="5858" spans="1:4" ht="50.1" customHeight="1" x14ac:dyDescent="0.2">
      <c r="A5858" s="226">
        <v>89189</v>
      </c>
      <c r="B5858" s="223" t="s">
        <v>6342</v>
      </c>
      <c r="C5858" s="220" t="s">
        <v>6341</v>
      </c>
      <c r="D5858" s="221">
        <v>0.43</v>
      </c>
    </row>
    <row r="5859" spans="1:4" ht="50.1" customHeight="1" x14ac:dyDescent="0.2">
      <c r="A5859" s="226">
        <v>89190</v>
      </c>
      <c r="B5859" s="223" t="s">
        <v>6343</v>
      </c>
      <c r="C5859" s="220" t="s">
        <v>6341</v>
      </c>
      <c r="D5859" s="221">
        <v>0.56999999999999995</v>
      </c>
    </row>
    <row r="5860" spans="1:4" ht="50.1" customHeight="1" x14ac:dyDescent="0.2">
      <c r="A5860" s="226">
        <v>89191</v>
      </c>
      <c r="B5860" s="223" t="s">
        <v>6344</v>
      </c>
      <c r="C5860" s="220" t="s">
        <v>6341</v>
      </c>
      <c r="D5860" s="221">
        <v>0.69</v>
      </c>
    </row>
    <row r="5861" spans="1:4" ht="50.1" customHeight="1" x14ac:dyDescent="0.2">
      <c r="A5861" s="226">
        <v>89192</v>
      </c>
      <c r="B5861" s="223" t="s">
        <v>6345</v>
      </c>
      <c r="C5861" s="220" t="s">
        <v>114</v>
      </c>
      <c r="D5861" s="221">
        <v>20.05</v>
      </c>
    </row>
    <row r="5862" spans="1:4" ht="50.1" customHeight="1" x14ac:dyDescent="0.2">
      <c r="A5862" s="226">
        <v>89193</v>
      </c>
      <c r="B5862" s="223" t="s">
        <v>6346</v>
      </c>
      <c r="C5862" s="220" t="s">
        <v>114</v>
      </c>
      <c r="D5862" s="221">
        <v>33.42</v>
      </c>
    </row>
    <row r="5863" spans="1:4" ht="50.1" customHeight="1" x14ac:dyDescent="0.2">
      <c r="A5863" s="226">
        <v>89194</v>
      </c>
      <c r="B5863" s="223" t="s">
        <v>6347</v>
      </c>
      <c r="C5863" s="220" t="s">
        <v>114</v>
      </c>
      <c r="D5863" s="221">
        <v>49.46</v>
      </c>
    </row>
    <row r="5864" spans="1:4" ht="50.1" customHeight="1" x14ac:dyDescent="0.2">
      <c r="A5864" s="226">
        <v>89195</v>
      </c>
      <c r="B5864" s="223" t="s">
        <v>6348</v>
      </c>
      <c r="C5864" s="220" t="s">
        <v>114</v>
      </c>
      <c r="D5864" s="221">
        <v>8.02</v>
      </c>
    </row>
    <row r="5865" spans="1:4" ht="50.1" customHeight="1" x14ac:dyDescent="0.2">
      <c r="A5865" s="226">
        <v>89196</v>
      </c>
      <c r="B5865" s="223" t="s">
        <v>6349</v>
      </c>
      <c r="C5865" s="220" t="s">
        <v>114</v>
      </c>
      <c r="D5865" s="221">
        <v>13.37</v>
      </c>
    </row>
    <row r="5866" spans="1:4" ht="50.1" customHeight="1" x14ac:dyDescent="0.2">
      <c r="A5866" s="226">
        <v>89197</v>
      </c>
      <c r="B5866" s="223" t="s">
        <v>6350</v>
      </c>
      <c r="C5866" s="220" t="s">
        <v>114</v>
      </c>
      <c r="D5866" s="221">
        <v>20.05</v>
      </c>
    </row>
    <row r="5867" spans="1:4" ht="50.1" customHeight="1" x14ac:dyDescent="0.2">
      <c r="A5867" s="226">
        <v>91104</v>
      </c>
      <c r="B5867" s="223" t="s">
        <v>6351</v>
      </c>
      <c r="C5867" s="220" t="s">
        <v>125</v>
      </c>
      <c r="D5867" s="221">
        <v>0.05</v>
      </c>
    </row>
    <row r="5868" spans="1:4" ht="50.1" customHeight="1" x14ac:dyDescent="0.2">
      <c r="A5868" s="226">
        <v>91105</v>
      </c>
      <c r="B5868" s="223" t="s">
        <v>6352</v>
      </c>
      <c r="C5868" s="220" t="s">
        <v>125</v>
      </c>
      <c r="D5868" s="221">
        <v>0.12</v>
      </c>
    </row>
    <row r="5869" spans="1:4" ht="50.1" customHeight="1" x14ac:dyDescent="0.2">
      <c r="A5869" s="226">
        <v>91106</v>
      </c>
      <c r="B5869" s="223" t="s">
        <v>6353</v>
      </c>
      <c r="C5869" s="220" t="s">
        <v>125</v>
      </c>
      <c r="D5869" s="221">
        <v>0.05</v>
      </c>
    </row>
    <row r="5870" spans="1:4" ht="50.1" customHeight="1" x14ac:dyDescent="0.2">
      <c r="A5870" s="226">
        <v>91107</v>
      </c>
      <c r="B5870" s="223" t="s">
        <v>6354</v>
      </c>
      <c r="C5870" s="220" t="s">
        <v>125</v>
      </c>
      <c r="D5870" s="221">
        <v>0.06</v>
      </c>
    </row>
    <row r="5871" spans="1:4" ht="50.1" customHeight="1" x14ac:dyDescent="0.2">
      <c r="A5871" s="226">
        <v>91108</v>
      </c>
      <c r="B5871" s="223" t="s">
        <v>6355</v>
      </c>
      <c r="C5871" s="220" t="s">
        <v>125</v>
      </c>
      <c r="D5871" s="221">
        <v>0.12</v>
      </c>
    </row>
    <row r="5872" spans="1:4" ht="50.1" customHeight="1" x14ac:dyDescent="0.2">
      <c r="A5872" s="226">
        <v>91109</v>
      </c>
      <c r="B5872" s="223" t="s">
        <v>6356</v>
      </c>
      <c r="C5872" s="220" t="s">
        <v>125</v>
      </c>
      <c r="D5872" s="221">
        <v>0.1</v>
      </c>
    </row>
    <row r="5873" spans="1:4" ht="50.1" customHeight="1" x14ac:dyDescent="0.2">
      <c r="A5873" s="226">
        <v>91110</v>
      </c>
      <c r="B5873" s="223" t="s">
        <v>6357</v>
      </c>
      <c r="C5873" s="220" t="s">
        <v>125</v>
      </c>
      <c r="D5873" s="221">
        <v>0.12</v>
      </c>
    </row>
    <row r="5874" spans="1:4" ht="50.1" customHeight="1" x14ac:dyDescent="0.2">
      <c r="A5874" s="226">
        <v>91111</v>
      </c>
      <c r="B5874" s="223" t="s">
        <v>6358</v>
      </c>
      <c r="C5874" s="220" t="s">
        <v>125</v>
      </c>
      <c r="D5874" s="221">
        <v>0.17</v>
      </c>
    </row>
    <row r="5875" spans="1:4" ht="50.1" customHeight="1" x14ac:dyDescent="0.2">
      <c r="A5875" s="226">
        <v>91112</v>
      </c>
      <c r="B5875" s="223" t="s">
        <v>6359</v>
      </c>
      <c r="C5875" s="220" t="s">
        <v>125</v>
      </c>
      <c r="D5875" s="221">
        <v>0.09</v>
      </c>
    </row>
    <row r="5876" spans="1:4" ht="50.1" customHeight="1" x14ac:dyDescent="0.2">
      <c r="A5876" s="226">
        <v>91113</v>
      </c>
      <c r="B5876" s="223" t="s">
        <v>6360</v>
      </c>
      <c r="C5876" s="220" t="s">
        <v>125</v>
      </c>
      <c r="D5876" s="221">
        <v>0.19</v>
      </c>
    </row>
    <row r="5877" spans="1:4" ht="50.1" customHeight="1" x14ac:dyDescent="0.2">
      <c r="A5877" s="226">
        <v>91114</v>
      </c>
      <c r="B5877" s="223" t="s">
        <v>6361</v>
      </c>
      <c r="C5877" s="220" t="s">
        <v>125</v>
      </c>
      <c r="D5877" s="221">
        <v>0.37</v>
      </c>
    </row>
    <row r="5878" spans="1:4" ht="50.1" customHeight="1" x14ac:dyDescent="0.2">
      <c r="A5878" s="226">
        <v>91115</v>
      </c>
      <c r="B5878" s="223" t="s">
        <v>6362</v>
      </c>
      <c r="C5878" s="220" t="s">
        <v>125</v>
      </c>
      <c r="D5878" s="221">
        <v>0.06</v>
      </c>
    </row>
    <row r="5879" spans="1:4" ht="50.1" customHeight="1" x14ac:dyDescent="0.2">
      <c r="A5879" s="226">
        <v>91116</v>
      </c>
      <c r="B5879" s="223" t="s">
        <v>6363</v>
      </c>
      <c r="C5879" s="220" t="s">
        <v>125</v>
      </c>
      <c r="D5879" s="221">
        <v>0.1</v>
      </c>
    </row>
    <row r="5880" spans="1:4" ht="50.1" customHeight="1" x14ac:dyDescent="0.2">
      <c r="A5880" s="226">
        <v>91117</v>
      </c>
      <c r="B5880" s="223" t="s">
        <v>6364</v>
      </c>
      <c r="C5880" s="220" t="s">
        <v>125</v>
      </c>
      <c r="D5880" s="221">
        <v>0.15</v>
      </c>
    </row>
    <row r="5881" spans="1:4" ht="50.1" customHeight="1" x14ac:dyDescent="0.2">
      <c r="A5881" s="226">
        <v>91118</v>
      </c>
      <c r="B5881" s="223" t="s">
        <v>6365</v>
      </c>
      <c r="C5881" s="220" t="s">
        <v>125</v>
      </c>
      <c r="D5881" s="221">
        <v>0.12</v>
      </c>
    </row>
    <row r="5882" spans="1:4" ht="50.1" customHeight="1" x14ac:dyDescent="0.2">
      <c r="A5882" s="226">
        <v>91119</v>
      </c>
      <c r="B5882" s="223" t="s">
        <v>6366</v>
      </c>
      <c r="C5882" s="220" t="s">
        <v>125</v>
      </c>
      <c r="D5882" s="221">
        <v>0.24</v>
      </c>
    </row>
    <row r="5883" spans="1:4" ht="50.1" customHeight="1" x14ac:dyDescent="0.2">
      <c r="A5883" s="226">
        <v>91120</v>
      </c>
      <c r="B5883" s="223" t="s">
        <v>6367</v>
      </c>
      <c r="C5883" s="220" t="s">
        <v>125</v>
      </c>
      <c r="D5883" s="221">
        <v>0.37</v>
      </c>
    </row>
    <row r="5884" spans="1:4" ht="50.1" customHeight="1" x14ac:dyDescent="0.2">
      <c r="A5884" s="226">
        <v>91121</v>
      </c>
      <c r="B5884" s="223" t="s">
        <v>6368</v>
      </c>
      <c r="C5884" s="220" t="s">
        <v>125</v>
      </c>
      <c r="D5884" s="221">
        <v>0.61</v>
      </c>
    </row>
    <row r="5885" spans="1:4" ht="50.1" customHeight="1" x14ac:dyDescent="0.2">
      <c r="A5885" s="226">
        <v>91122</v>
      </c>
      <c r="B5885" s="223" t="s">
        <v>6369</v>
      </c>
      <c r="C5885" s="220" t="s">
        <v>125</v>
      </c>
      <c r="D5885" s="221">
        <v>0.86</v>
      </c>
    </row>
    <row r="5886" spans="1:4" ht="50.1" customHeight="1" x14ac:dyDescent="0.2">
      <c r="A5886" s="226">
        <v>91123</v>
      </c>
      <c r="B5886" s="223" t="s">
        <v>6370</v>
      </c>
      <c r="C5886" s="220" t="s">
        <v>125</v>
      </c>
      <c r="D5886" s="221">
        <v>1.1000000000000001</v>
      </c>
    </row>
    <row r="5887" spans="1:4" ht="50.1" customHeight="1" x14ac:dyDescent="0.2">
      <c r="A5887" s="226">
        <v>91124</v>
      </c>
      <c r="B5887" s="223" t="s">
        <v>6371</v>
      </c>
      <c r="C5887" s="220" t="s">
        <v>1498</v>
      </c>
      <c r="D5887" s="221">
        <v>56.82</v>
      </c>
    </row>
    <row r="5888" spans="1:4" ht="50.1" customHeight="1" x14ac:dyDescent="0.2">
      <c r="A5888" s="226">
        <v>91125</v>
      </c>
      <c r="B5888" s="223" t="s">
        <v>6372</v>
      </c>
      <c r="C5888" s="220" t="s">
        <v>356</v>
      </c>
      <c r="D5888" s="221">
        <v>0.06</v>
      </c>
    </row>
    <row r="5889" spans="1:4" ht="50.1" customHeight="1" x14ac:dyDescent="0.2">
      <c r="A5889" s="226">
        <v>91128</v>
      </c>
      <c r="B5889" s="223" t="s">
        <v>6373</v>
      </c>
      <c r="C5889" s="220" t="s">
        <v>6341</v>
      </c>
      <c r="D5889" s="221">
        <v>0.12</v>
      </c>
    </row>
    <row r="5890" spans="1:4" ht="50.1" customHeight="1" x14ac:dyDescent="0.2">
      <c r="A5890" s="226">
        <v>91129</v>
      </c>
      <c r="B5890" s="223" t="s">
        <v>6374</v>
      </c>
      <c r="C5890" s="220" t="s">
        <v>6341</v>
      </c>
      <c r="D5890" s="221">
        <v>0.2</v>
      </c>
    </row>
    <row r="5891" spans="1:4" ht="50.1" customHeight="1" x14ac:dyDescent="0.2">
      <c r="A5891" s="226">
        <v>91130</v>
      </c>
      <c r="B5891" s="223" t="s">
        <v>6375</v>
      </c>
      <c r="C5891" s="220" t="s">
        <v>6341</v>
      </c>
      <c r="D5891" s="221">
        <v>0.28000000000000003</v>
      </c>
    </row>
    <row r="5892" spans="1:4" ht="50.1" customHeight="1" x14ac:dyDescent="0.2">
      <c r="A5892" s="226">
        <v>91132</v>
      </c>
      <c r="B5892" s="223" t="s">
        <v>6376</v>
      </c>
      <c r="C5892" s="220" t="s">
        <v>6341</v>
      </c>
      <c r="D5892" s="221">
        <v>0.39</v>
      </c>
    </row>
    <row r="5893" spans="1:4" ht="50.1" customHeight="1" x14ac:dyDescent="0.2">
      <c r="A5893" s="226">
        <v>91134</v>
      </c>
      <c r="B5893" s="223" t="s">
        <v>6377</v>
      </c>
      <c r="C5893" s="220" t="s">
        <v>114</v>
      </c>
      <c r="D5893" s="221">
        <v>2.37</v>
      </c>
    </row>
    <row r="5894" spans="1:4" ht="50.1" customHeight="1" x14ac:dyDescent="0.2">
      <c r="A5894" s="226">
        <v>91135</v>
      </c>
      <c r="B5894" s="223" t="s">
        <v>6378</v>
      </c>
      <c r="C5894" s="220" t="s">
        <v>114</v>
      </c>
      <c r="D5894" s="221">
        <v>4.2300000000000004</v>
      </c>
    </row>
    <row r="5895" spans="1:4" ht="50.1" customHeight="1" x14ac:dyDescent="0.2">
      <c r="A5895" s="226">
        <v>91136</v>
      </c>
      <c r="B5895" s="223" t="s">
        <v>6379</v>
      </c>
      <c r="C5895" s="220" t="s">
        <v>114</v>
      </c>
      <c r="D5895" s="221">
        <v>6.09</v>
      </c>
    </row>
    <row r="5896" spans="1:4" ht="50.1" customHeight="1" x14ac:dyDescent="0.2">
      <c r="A5896" s="226">
        <v>91137</v>
      </c>
      <c r="B5896" s="223" t="s">
        <v>6380</v>
      </c>
      <c r="C5896" s="220" t="s">
        <v>114</v>
      </c>
      <c r="D5896" s="221">
        <v>7.94</v>
      </c>
    </row>
    <row r="5897" spans="1:4" ht="50.1" customHeight="1" x14ac:dyDescent="0.2">
      <c r="A5897" s="226">
        <v>91138</v>
      </c>
      <c r="B5897" s="223" t="s">
        <v>6381</v>
      </c>
      <c r="C5897" s="220" t="s">
        <v>6382</v>
      </c>
      <c r="D5897" s="221">
        <v>79.55</v>
      </c>
    </row>
    <row r="5898" spans="1:4" ht="50.1" customHeight="1" x14ac:dyDescent="0.2">
      <c r="A5898" s="226">
        <v>91139</v>
      </c>
      <c r="B5898" s="223" t="s">
        <v>6383</v>
      </c>
      <c r="C5898" s="220" t="s">
        <v>6382</v>
      </c>
      <c r="D5898" s="221">
        <v>42.4</v>
      </c>
    </row>
    <row r="5899" spans="1:4" ht="50.1" customHeight="1" x14ac:dyDescent="0.2">
      <c r="A5899" s="226">
        <v>91140</v>
      </c>
      <c r="B5899" s="223" t="s">
        <v>6384</v>
      </c>
      <c r="C5899" s="220" t="s">
        <v>6382</v>
      </c>
      <c r="D5899" s="221">
        <v>18.55</v>
      </c>
    </row>
    <row r="5900" spans="1:4" ht="50.1" customHeight="1" x14ac:dyDescent="0.2">
      <c r="A5900" s="226">
        <v>91141</v>
      </c>
      <c r="B5900" s="223" t="s">
        <v>6385</v>
      </c>
      <c r="C5900" s="220" t="s">
        <v>6382</v>
      </c>
      <c r="D5900" s="221">
        <v>121.97</v>
      </c>
    </row>
    <row r="5901" spans="1:4" ht="50.1" customHeight="1" x14ac:dyDescent="0.2">
      <c r="A5901" s="226">
        <v>91142</v>
      </c>
      <c r="B5901" s="223" t="s">
        <v>6386</v>
      </c>
      <c r="C5901" s="220" t="s">
        <v>6382</v>
      </c>
      <c r="D5901" s="221">
        <v>79.55</v>
      </c>
    </row>
    <row r="5902" spans="1:4" ht="50.1" customHeight="1" x14ac:dyDescent="0.2">
      <c r="A5902" s="226">
        <v>91143</v>
      </c>
      <c r="B5902" s="223" t="s">
        <v>6387</v>
      </c>
      <c r="C5902" s="220" t="s">
        <v>6382</v>
      </c>
      <c r="D5902" s="221">
        <v>18.55</v>
      </c>
    </row>
    <row r="5903" spans="1:4" ht="50.1" customHeight="1" x14ac:dyDescent="0.2">
      <c r="A5903" s="226">
        <v>91144</v>
      </c>
      <c r="B5903" s="223" t="s">
        <v>6388</v>
      </c>
      <c r="C5903" s="220" t="s">
        <v>6382</v>
      </c>
      <c r="D5903" s="221">
        <v>164.39</v>
      </c>
    </row>
    <row r="5904" spans="1:4" ht="50.1" customHeight="1" x14ac:dyDescent="0.2">
      <c r="A5904" s="226">
        <v>91145</v>
      </c>
      <c r="B5904" s="223" t="s">
        <v>6389</v>
      </c>
      <c r="C5904" s="220" t="s">
        <v>6382</v>
      </c>
      <c r="D5904" s="221">
        <v>121.97</v>
      </c>
    </row>
    <row r="5905" spans="1:4" ht="50.1" customHeight="1" x14ac:dyDescent="0.2">
      <c r="A5905" s="226">
        <v>91146</v>
      </c>
      <c r="B5905" s="223" t="s">
        <v>6390</v>
      </c>
      <c r="C5905" s="220" t="s">
        <v>6382</v>
      </c>
      <c r="D5905" s="221">
        <v>23.83</v>
      </c>
    </row>
    <row r="5906" spans="1:4" ht="50.1" customHeight="1" x14ac:dyDescent="0.2">
      <c r="A5906" s="226">
        <v>91147</v>
      </c>
      <c r="B5906" s="223" t="s">
        <v>6391</v>
      </c>
      <c r="C5906" s="220" t="s">
        <v>6382</v>
      </c>
      <c r="D5906" s="221">
        <v>225.38</v>
      </c>
    </row>
    <row r="5907" spans="1:4" ht="50.1" customHeight="1" x14ac:dyDescent="0.2">
      <c r="A5907" s="226">
        <v>91148</v>
      </c>
      <c r="B5907" s="223" t="s">
        <v>6392</v>
      </c>
      <c r="C5907" s="220" t="s">
        <v>6382</v>
      </c>
      <c r="D5907" s="221">
        <v>145.82</v>
      </c>
    </row>
    <row r="5908" spans="1:4" ht="50.1" customHeight="1" x14ac:dyDescent="0.2">
      <c r="A5908" s="226">
        <v>91149</v>
      </c>
      <c r="B5908" s="223" t="s">
        <v>6393</v>
      </c>
      <c r="C5908" s="220" t="s">
        <v>6382</v>
      </c>
      <c r="D5908" s="221">
        <v>37.130000000000003</v>
      </c>
    </row>
    <row r="5909" spans="1:4" ht="50.1" customHeight="1" x14ac:dyDescent="0.2">
      <c r="A5909" s="226">
        <v>92121</v>
      </c>
      <c r="B5909" s="223" t="s">
        <v>6394</v>
      </c>
      <c r="C5909" s="220" t="s">
        <v>1498</v>
      </c>
      <c r="D5909" s="221">
        <v>18.940000000000001</v>
      </c>
    </row>
    <row r="5910" spans="1:4" ht="50.1" customHeight="1" x14ac:dyDescent="0.2">
      <c r="A5910" s="226">
        <v>92122</v>
      </c>
      <c r="B5910" s="223" t="s">
        <v>6395</v>
      </c>
      <c r="C5910" s="220" t="s">
        <v>1498</v>
      </c>
      <c r="D5910" s="221">
        <v>32.06</v>
      </c>
    </row>
    <row r="5911" spans="1:4" ht="50.1" customHeight="1" x14ac:dyDescent="0.2">
      <c r="A5911" s="226">
        <v>92123</v>
      </c>
      <c r="B5911" s="223" t="s">
        <v>6396</v>
      </c>
      <c r="C5911" s="220" t="s">
        <v>1498</v>
      </c>
      <c r="D5911" s="221">
        <v>30.69</v>
      </c>
    </row>
    <row r="5912" spans="1:4" ht="50.1" customHeight="1" x14ac:dyDescent="0.2">
      <c r="A5912" s="226">
        <v>94926</v>
      </c>
      <c r="B5912" s="223" t="s">
        <v>6397</v>
      </c>
      <c r="C5912" s="220" t="s">
        <v>433</v>
      </c>
      <c r="D5912" s="221">
        <v>0.96</v>
      </c>
    </row>
    <row r="5913" spans="1:4" ht="50.1" customHeight="1" x14ac:dyDescent="0.2">
      <c r="A5913" s="226">
        <v>94927</v>
      </c>
      <c r="B5913" s="223" t="s">
        <v>6398</v>
      </c>
      <c r="C5913" s="220" t="s">
        <v>433</v>
      </c>
      <c r="D5913" s="221">
        <v>0.5</v>
      </c>
    </row>
    <row r="5914" spans="1:4" ht="50.1" customHeight="1" x14ac:dyDescent="0.2">
      <c r="A5914" s="226">
        <v>94928</v>
      </c>
      <c r="B5914" s="223" t="s">
        <v>6399</v>
      </c>
      <c r="C5914" s="220" t="s">
        <v>206</v>
      </c>
      <c r="D5914" s="221">
        <v>1.53</v>
      </c>
    </row>
    <row r="5915" spans="1:4" ht="50.1" customHeight="1" x14ac:dyDescent="0.2">
      <c r="A5915" s="226">
        <v>94929</v>
      </c>
      <c r="B5915" s="223" t="s">
        <v>6400</v>
      </c>
      <c r="C5915" s="220" t="s">
        <v>206</v>
      </c>
      <c r="D5915" s="221">
        <v>2.69</v>
      </c>
    </row>
    <row r="5916" spans="1:4" ht="50.1" customHeight="1" x14ac:dyDescent="0.2">
      <c r="A5916" s="226">
        <v>94930</v>
      </c>
      <c r="B5916" s="223" t="s">
        <v>6401</v>
      </c>
      <c r="C5916" s="220" t="s">
        <v>206</v>
      </c>
      <c r="D5916" s="221">
        <v>0.79</v>
      </c>
    </row>
    <row r="5917" spans="1:4" ht="50.1" customHeight="1" x14ac:dyDescent="0.2">
      <c r="A5917" s="226">
        <v>94931</v>
      </c>
      <c r="B5917" s="223" t="s">
        <v>6402</v>
      </c>
      <c r="C5917" s="220" t="s">
        <v>206</v>
      </c>
      <c r="D5917" s="221">
        <v>1.39</v>
      </c>
    </row>
    <row r="5918" spans="1:4" ht="50.1" customHeight="1" x14ac:dyDescent="0.2">
      <c r="A5918" s="226">
        <v>94932</v>
      </c>
      <c r="B5918" s="223" t="s">
        <v>6403</v>
      </c>
      <c r="C5918" s="220" t="s">
        <v>206</v>
      </c>
      <c r="D5918" s="221">
        <v>2.85</v>
      </c>
    </row>
    <row r="5919" spans="1:4" ht="50.1" customHeight="1" x14ac:dyDescent="0.2">
      <c r="A5919" s="226">
        <v>94934</v>
      </c>
      <c r="B5919" s="223" t="s">
        <v>6404</v>
      </c>
      <c r="C5919" s="220" t="s">
        <v>206</v>
      </c>
      <c r="D5919" s="221">
        <v>0.98</v>
      </c>
    </row>
    <row r="5920" spans="1:4" ht="50.1" customHeight="1" x14ac:dyDescent="0.2">
      <c r="A5920" s="226">
        <v>94935</v>
      </c>
      <c r="B5920" s="223" t="s">
        <v>6405</v>
      </c>
      <c r="C5920" s="220" t="s">
        <v>206</v>
      </c>
      <c r="D5920" s="221">
        <v>1.54</v>
      </c>
    </row>
    <row r="5921" spans="1:4" ht="50.1" customHeight="1" x14ac:dyDescent="0.2">
      <c r="A5921" s="226">
        <v>94936</v>
      </c>
      <c r="B5921" s="223" t="s">
        <v>6406</v>
      </c>
      <c r="C5921" s="220" t="s">
        <v>206</v>
      </c>
      <c r="D5921" s="221">
        <v>2.48</v>
      </c>
    </row>
    <row r="5922" spans="1:4" ht="50.1" customHeight="1" x14ac:dyDescent="0.2">
      <c r="A5922" s="226">
        <v>94937</v>
      </c>
      <c r="B5922" s="223" t="s">
        <v>6407</v>
      </c>
      <c r="C5922" s="220" t="s">
        <v>206</v>
      </c>
      <c r="D5922" s="221">
        <v>3.65</v>
      </c>
    </row>
    <row r="5923" spans="1:4" ht="50.1" customHeight="1" x14ac:dyDescent="0.2">
      <c r="A5923" s="226">
        <v>94938</v>
      </c>
      <c r="B5923" s="223" t="s">
        <v>6408</v>
      </c>
      <c r="C5923" s="220" t="s">
        <v>206</v>
      </c>
      <c r="D5923" s="221">
        <v>4.82</v>
      </c>
    </row>
    <row r="5924" spans="1:4" ht="50.1" customHeight="1" x14ac:dyDescent="0.2">
      <c r="A5924" s="226">
        <v>94939</v>
      </c>
      <c r="B5924" s="223" t="s">
        <v>6409</v>
      </c>
      <c r="C5924" s="220" t="s">
        <v>433</v>
      </c>
      <c r="D5924" s="221">
        <v>1.5</v>
      </c>
    </row>
    <row r="5925" spans="1:4" ht="50.1" customHeight="1" x14ac:dyDescent="0.2">
      <c r="A5925" s="226">
        <v>94940</v>
      </c>
      <c r="B5925" s="223" t="s">
        <v>6410</v>
      </c>
      <c r="C5925" s="220" t="s">
        <v>433</v>
      </c>
      <c r="D5925" s="221">
        <v>0.78</v>
      </c>
    </row>
    <row r="5926" spans="1:4" ht="50.1" customHeight="1" x14ac:dyDescent="0.2">
      <c r="A5926" s="226">
        <v>94941</v>
      </c>
      <c r="B5926" s="223" t="s">
        <v>6411</v>
      </c>
      <c r="C5926" s="220" t="s">
        <v>356</v>
      </c>
      <c r="D5926" s="221">
        <v>0.05</v>
      </c>
    </row>
    <row r="5927" spans="1:4" ht="50.1" customHeight="1" x14ac:dyDescent="0.2">
      <c r="A5927" s="226">
        <v>94942</v>
      </c>
      <c r="B5927" s="223" t="s">
        <v>6412</v>
      </c>
      <c r="C5927" s="220" t="s">
        <v>433</v>
      </c>
      <c r="D5927" s="221">
        <v>0.6</v>
      </c>
    </row>
    <row r="5928" spans="1:4" ht="50.1" customHeight="1" x14ac:dyDescent="0.2">
      <c r="A5928" s="226">
        <v>94943</v>
      </c>
      <c r="B5928" s="223" t="s">
        <v>6413</v>
      </c>
      <c r="C5928" s="220" t="s">
        <v>433</v>
      </c>
      <c r="D5928" s="221">
        <v>0.32</v>
      </c>
    </row>
    <row r="5929" spans="1:4" ht="50.1" customHeight="1" x14ac:dyDescent="0.2">
      <c r="A5929" s="226">
        <v>94944</v>
      </c>
      <c r="B5929" s="223" t="s">
        <v>6414</v>
      </c>
      <c r="C5929" s="220" t="s">
        <v>433</v>
      </c>
      <c r="D5929" s="221">
        <v>0.84</v>
      </c>
    </row>
    <row r="5930" spans="1:4" ht="50.1" customHeight="1" x14ac:dyDescent="0.2">
      <c r="A5930" s="226">
        <v>94945</v>
      </c>
      <c r="B5930" s="223" t="s">
        <v>6415</v>
      </c>
      <c r="C5930" s="220" t="s">
        <v>433</v>
      </c>
      <c r="D5930" s="221">
        <v>0.22</v>
      </c>
    </row>
    <row r="5931" spans="1:4" ht="50.1" customHeight="1" x14ac:dyDescent="0.2">
      <c r="A5931" s="226">
        <v>94946</v>
      </c>
      <c r="B5931" s="223" t="s">
        <v>6416</v>
      </c>
      <c r="C5931" s="220" t="s">
        <v>206</v>
      </c>
      <c r="D5931" s="221">
        <v>0.85</v>
      </c>
    </row>
    <row r="5932" spans="1:4" ht="50.1" customHeight="1" x14ac:dyDescent="0.2">
      <c r="A5932" s="226">
        <v>94947</v>
      </c>
      <c r="B5932" s="223" t="s">
        <v>6417</v>
      </c>
      <c r="C5932" s="220" t="s">
        <v>206</v>
      </c>
      <c r="D5932" s="221">
        <v>0.63</v>
      </c>
    </row>
    <row r="5933" spans="1:4" ht="50.1" customHeight="1" x14ac:dyDescent="0.2">
      <c r="A5933" s="226">
        <v>94948</v>
      </c>
      <c r="B5933" s="223" t="s">
        <v>6418</v>
      </c>
      <c r="C5933" s="220" t="s">
        <v>206</v>
      </c>
      <c r="D5933" s="221">
        <v>0.45</v>
      </c>
    </row>
    <row r="5934" spans="1:4" ht="50.1" customHeight="1" x14ac:dyDescent="0.2">
      <c r="A5934" s="226">
        <v>94949</v>
      </c>
      <c r="B5934" s="223" t="s">
        <v>6419</v>
      </c>
      <c r="C5934" s="220" t="s">
        <v>206</v>
      </c>
      <c r="D5934" s="221">
        <v>0.69</v>
      </c>
    </row>
    <row r="5935" spans="1:4" ht="50.1" customHeight="1" x14ac:dyDescent="0.2">
      <c r="A5935" s="226">
        <v>94950</v>
      </c>
      <c r="B5935" s="223" t="s">
        <v>6420</v>
      </c>
      <c r="C5935" s="220" t="s">
        <v>206</v>
      </c>
      <c r="D5935" s="221">
        <v>0.98</v>
      </c>
    </row>
    <row r="5936" spans="1:4" ht="50.1" customHeight="1" x14ac:dyDescent="0.2">
      <c r="A5936" s="226">
        <v>94951</v>
      </c>
      <c r="B5936" s="223" t="s">
        <v>6421</v>
      </c>
      <c r="C5936" s="220" t="s">
        <v>206</v>
      </c>
      <c r="D5936" s="221">
        <v>1.27</v>
      </c>
    </row>
    <row r="5937" spans="1:4" ht="50.1" customHeight="1" x14ac:dyDescent="0.2">
      <c r="A5937" s="226">
        <v>94952</v>
      </c>
      <c r="B5937" s="223" t="s">
        <v>6422</v>
      </c>
      <c r="C5937" s="220" t="s">
        <v>206</v>
      </c>
      <c r="D5937" s="221">
        <v>0.27</v>
      </c>
    </row>
    <row r="5938" spans="1:4" ht="50.1" customHeight="1" x14ac:dyDescent="0.2">
      <c r="A5938" s="226">
        <v>94953</v>
      </c>
      <c r="B5938" s="223" t="s">
        <v>6423</v>
      </c>
      <c r="C5938" s="220" t="s">
        <v>433</v>
      </c>
      <c r="D5938" s="221">
        <v>3.88</v>
      </c>
    </row>
    <row r="5939" spans="1:4" ht="50.1" customHeight="1" x14ac:dyDescent="0.2">
      <c r="A5939" s="226">
        <v>94954</v>
      </c>
      <c r="B5939" s="223" t="s">
        <v>6424</v>
      </c>
      <c r="C5939" s="220" t="s">
        <v>433</v>
      </c>
      <c r="D5939" s="221">
        <v>0.62</v>
      </c>
    </row>
    <row r="5940" spans="1:4" ht="50.1" customHeight="1" x14ac:dyDescent="0.2">
      <c r="A5940" s="226">
        <v>94955</v>
      </c>
      <c r="B5940" s="223" t="s">
        <v>6425</v>
      </c>
      <c r="C5940" s="220" t="s">
        <v>433</v>
      </c>
      <c r="D5940" s="221">
        <v>0.94</v>
      </c>
    </row>
    <row r="5941" spans="1:4" ht="50.1" customHeight="1" x14ac:dyDescent="0.2">
      <c r="A5941" s="226">
        <v>94956</v>
      </c>
      <c r="B5941" s="223" t="s">
        <v>6426</v>
      </c>
      <c r="C5941" s="220" t="s">
        <v>433</v>
      </c>
      <c r="D5941" s="221">
        <v>1.33</v>
      </c>
    </row>
    <row r="5942" spans="1:4" ht="50.1" customHeight="1" x14ac:dyDescent="0.2">
      <c r="A5942" s="226">
        <v>94957</v>
      </c>
      <c r="B5942" s="223" t="s">
        <v>6427</v>
      </c>
      <c r="C5942" s="220" t="s">
        <v>433</v>
      </c>
      <c r="D5942" s="221">
        <v>1.72</v>
      </c>
    </row>
    <row r="5943" spans="1:4" ht="50.1" customHeight="1" x14ac:dyDescent="0.2">
      <c r="A5943" s="226">
        <v>94958</v>
      </c>
      <c r="B5943" s="223" t="s">
        <v>6428</v>
      </c>
      <c r="C5943" s="220" t="s">
        <v>433</v>
      </c>
      <c r="D5943" s="221">
        <v>0.5</v>
      </c>
    </row>
    <row r="5944" spans="1:4" ht="50.1" customHeight="1" x14ac:dyDescent="0.2">
      <c r="A5944" s="226">
        <v>94959</v>
      </c>
      <c r="B5944" s="223" t="s">
        <v>6429</v>
      </c>
      <c r="C5944" s="220" t="s">
        <v>125</v>
      </c>
      <c r="D5944" s="221">
        <v>1.07</v>
      </c>
    </row>
    <row r="5945" spans="1:4" ht="50.1" customHeight="1" x14ac:dyDescent="0.2">
      <c r="A5945" s="226">
        <v>94960</v>
      </c>
      <c r="B5945" s="223" t="s">
        <v>6430</v>
      </c>
      <c r="C5945" s="220" t="s">
        <v>125</v>
      </c>
      <c r="D5945" s="221">
        <v>0.87</v>
      </c>
    </row>
    <row r="5946" spans="1:4" ht="50.1" customHeight="1" x14ac:dyDescent="0.2">
      <c r="A5946" s="226">
        <v>94961</v>
      </c>
      <c r="B5946" s="223" t="s">
        <v>6431</v>
      </c>
      <c r="C5946" s="220" t="s">
        <v>125</v>
      </c>
      <c r="D5946" s="221">
        <v>0.4</v>
      </c>
    </row>
    <row r="5947" spans="1:4" ht="50.1" customHeight="1" x14ac:dyDescent="0.2">
      <c r="A5947" s="226">
        <v>9537</v>
      </c>
      <c r="B5947" s="223" t="s">
        <v>6432</v>
      </c>
      <c r="C5947" s="220" t="s">
        <v>433</v>
      </c>
      <c r="D5947" s="221">
        <v>2.02</v>
      </c>
    </row>
    <row r="5948" spans="1:4" ht="50.1" customHeight="1" x14ac:dyDescent="0.2">
      <c r="A5948" s="226" t="s">
        <v>6433</v>
      </c>
      <c r="B5948" s="223" t="s">
        <v>6434</v>
      </c>
      <c r="C5948" s="220" t="s">
        <v>433</v>
      </c>
      <c r="D5948" s="221">
        <v>1.39</v>
      </c>
    </row>
    <row r="5949" spans="1:4" ht="50.1" customHeight="1" x14ac:dyDescent="0.2">
      <c r="A5949" s="226" t="s">
        <v>6435</v>
      </c>
      <c r="B5949" s="223" t="s">
        <v>6436</v>
      </c>
      <c r="C5949" s="220" t="s">
        <v>433</v>
      </c>
      <c r="D5949" s="221">
        <v>6.92</v>
      </c>
    </row>
    <row r="5950" spans="1:4" ht="50.1" customHeight="1" x14ac:dyDescent="0.2">
      <c r="A5950" s="226" t="s">
        <v>6437</v>
      </c>
      <c r="B5950" s="223" t="s">
        <v>6438</v>
      </c>
      <c r="C5950" s="220" t="s">
        <v>433</v>
      </c>
      <c r="D5950" s="221">
        <v>4.76</v>
      </c>
    </row>
    <row r="5951" spans="1:4" ht="50.1" customHeight="1" x14ac:dyDescent="0.2">
      <c r="A5951" s="226" t="s">
        <v>6439</v>
      </c>
      <c r="B5951" s="223" t="s">
        <v>6440</v>
      </c>
      <c r="C5951" s="220" t="s">
        <v>433</v>
      </c>
      <c r="D5951" s="221">
        <v>9.5500000000000007</v>
      </c>
    </row>
    <row r="5952" spans="1:4" ht="50.1" customHeight="1" x14ac:dyDescent="0.2">
      <c r="A5952" s="226" t="s">
        <v>6441</v>
      </c>
      <c r="B5952" s="223" t="s">
        <v>6442</v>
      </c>
      <c r="C5952" s="220" t="s">
        <v>433</v>
      </c>
      <c r="D5952" s="221">
        <v>20.29</v>
      </c>
    </row>
    <row r="5953" spans="1:4" ht="50.1" customHeight="1" x14ac:dyDescent="0.2">
      <c r="A5953" s="226" t="s">
        <v>6443</v>
      </c>
      <c r="B5953" s="223" t="s">
        <v>6444</v>
      </c>
      <c r="C5953" s="220" t="s">
        <v>433</v>
      </c>
      <c r="D5953" s="221">
        <v>16.98</v>
      </c>
    </row>
    <row r="5954" spans="1:4" ht="50.1" customHeight="1" x14ac:dyDescent="0.2">
      <c r="A5954" s="226" t="s">
        <v>6445</v>
      </c>
      <c r="B5954" s="223" t="s">
        <v>6446</v>
      </c>
      <c r="C5954" s="220" t="s">
        <v>433</v>
      </c>
      <c r="D5954" s="221">
        <v>10.66</v>
      </c>
    </row>
    <row r="5955" spans="1:4" ht="50.1" customHeight="1" x14ac:dyDescent="0.2">
      <c r="A5955" s="226" t="s">
        <v>6447</v>
      </c>
      <c r="B5955" s="223" t="s">
        <v>6448</v>
      </c>
      <c r="C5955" s="220" t="s">
        <v>433</v>
      </c>
      <c r="D5955" s="221">
        <v>3.34</v>
      </c>
    </row>
    <row r="5956" spans="1:4" ht="50.1" customHeight="1" x14ac:dyDescent="0.2">
      <c r="A5956" s="226" t="s">
        <v>6449</v>
      </c>
      <c r="B5956" s="223" t="s">
        <v>6450</v>
      </c>
      <c r="C5956" s="220" t="s">
        <v>206</v>
      </c>
      <c r="D5956" s="221">
        <v>21.35</v>
      </c>
    </row>
    <row r="5957" spans="1:4" ht="50.1" customHeight="1" x14ac:dyDescent="0.2">
      <c r="A5957" s="226">
        <v>84117</v>
      </c>
      <c r="B5957" s="223" t="s">
        <v>6451</v>
      </c>
      <c r="C5957" s="220" t="s">
        <v>433</v>
      </c>
      <c r="D5957" s="221">
        <v>16.489999999999998</v>
      </c>
    </row>
    <row r="5958" spans="1:4" ht="50.1" customHeight="1" x14ac:dyDescent="0.2">
      <c r="A5958" s="226">
        <v>84120</v>
      </c>
      <c r="B5958" s="223" t="s">
        <v>6452</v>
      </c>
      <c r="C5958" s="220" t="s">
        <v>433</v>
      </c>
      <c r="D5958" s="221">
        <v>8.49</v>
      </c>
    </row>
    <row r="5959" spans="1:4" ht="50.1" customHeight="1" x14ac:dyDescent="0.2">
      <c r="A5959" s="226">
        <v>84123</v>
      </c>
      <c r="B5959" s="223" t="s">
        <v>6453</v>
      </c>
      <c r="C5959" s="220" t="s">
        <v>433</v>
      </c>
      <c r="D5959" s="221">
        <v>4.91</v>
      </c>
    </row>
    <row r="5960" spans="1:4" ht="50.1" customHeight="1" x14ac:dyDescent="0.2">
      <c r="A5960" s="226">
        <v>84125</v>
      </c>
      <c r="B5960" s="223" t="s">
        <v>6454</v>
      </c>
      <c r="C5960" s="220" t="s">
        <v>433</v>
      </c>
      <c r="D5960" s="221">
        <v>6.22</v>
      </c>
    </row>
    <row r="5961" spans="1:4" ht="50.1" customHeight="1" x14ac:dyDescent="0.2">
      <c r="A5961" s="226" t="s">
        <v>6455</v>
      </c>
      <c r="B5961" s="223" t="s">
        <v>6456</v>
      </c>
      <c r="C5961" s="220" t="s">
        <v>125</v>
      </c>
      <c r="D5961" s="221">
        <v>44.53</v>
      </c>
    </row>
    <row r="5962" spans="1:4" ht="50.1" customHeight="1" x14ac:dyDescent="0.2">
      <c r="A5962" s="226" t="s">
        <v>6457</v>
      </c>
      <c r="B5962" s="223" t="s">
        <v>6458</v>
      </c>
      <c r="C5962" s="220" t="s">
        <v>125</v>
      </c>
      <c r="D5962" s="221">
        <v>76.2</v>
      </c>
    </row>
    <row r="5963" spans="1:4" ht="50.1" customHeight="1" x14ac:dyDescent="0.2">
      <c r="A5963" s="226">
        <v>84127</v>
      </c>
      <c r="B5963" s="223" t="s">
        <v>6459</v>
      </c>
      <c r="C5963" s="220" t="s">
        <v>125</v>
      </c>
      <c r="D5963" s="221">
        <v>263.07</v>
      </c>
    </row>
    <row r="5964" spans="1:4" ht="50.1" customHeight="1" x14ac:dyDescent="0.2">
      <c r="A5964" s="226">
        <v>40841</v>
      </c>
      <c r="B5964" s="223" t="s">
        <v>6460</v>
      </c>
      <c r="C5964" s="220" t="s">
        <v>206</v>
      </c>
      <c r="D5964" s="221">
        <v>94.59</v>
      </c>
    </row>
    <row r="5965" spans="1:4" ht="50.1" customHeight="1" x14ac:dyDescent="0.2">
      <c r="A5965" s="226">
        <v>6391</v>
      </c>
      <c r="B5965" s="223" t="s">
        <v>6461</v>
      </c>
      <c r="C5965" s="220" t="s">
        <v>125</v>
      </c>
      <c r="D5965" s="221">
        <v>137.13999999999999</v>
      </c>
    </row>
    <row r="5966" spans="1:4" ht="50.1" customHeight="1" x14ac:dyDescent="0.2">
      <c r="A5966" s="226">
        <v>84132</v>
      </c>
      <c r="B5966" s="223" t="s">
        <v>6462</v>
      </c>
      <c r="C5966" s="220" t="s">
        <v>125</v>
      </c>
      <c r="D5966" s="221">
        <v>210.38</v>
      </c>
    </row>
    <row r="5967" spans="1:4" ht="50.1" customHeight="1" x14ac:dyDescent="0.2">
      <c r="A5967" s="226">
        <v>84133</v>
      </c>
      <c r="B5967" s="223" t="s">
        <v>6463</v>
      </c>
      <c r="C5967" s="220" t="s">
        <v>125</v>
      </c>
      <c r="D5967" s="221">
        <v>301.64999999999998</v>
      </c>
    </row>
    <row r="5968" spans="1:4" ht="50.1" customHeight="1" x14ac:dyDescent="0.2">
      <c r="A5968" s="226">
        <v>71516</v>
      </c>
      <c r="B5968" s="223" t="s">
        <v>6464</v>
      </c>
      <c r="C5968" s="220" t="s">
        <v>206</v>
      </c>
      <c r="D5968" s="221">
        <v>500</v>
      </c>
    </row>
    <row r="5969" spans="1:4" ht="50.1" customHeight="1" x14ac:dyDescent="0.2">
      <c r="A5969" s="226">
        <v>73361</v>
      </c>
      <c r="B5969" s="223" t="s">
        <v>6465</v>
      </c>
      <c r="C5969" s="220" t="s">
        <v>1498</v>
      </c>
      <c r="D5969" s="221">
        <v>361.61</v>
      </c>
    </row>
    <row r="5970" spans="1:4" ht="50.1" customHeight="1" x14ac:dyDescent="0.2">
      <c r="A5970" s="226">
        <v>73714</v>
      </c>
      <c r="B5970" s="223" t="s">
        <v>6466</v>
      </c>
      <c r="C5970" s="220" t="s">
        <v>206</v>
      </c>
      <c r="D5970" s="221">
        <v>1237.98</v>
      </c>
    </row>
    <row r="5971" spans="1:4" ht="50.1" customHeight="1" x14ac:dyDescent="0.2">
      <c r="A5971" s="226">
        <v>86957</v>
      </c>
      <c r="B5971" s="223" t="s">
        <v>6467</v>
      </c>
      <c r="C5971" s="220" t="s">
        <v>206</v>
      </c>
      <c r="D5971" s="221">
        <v>32.119999999999997</v>
      </c>
    </row>
    <row r="5972" spans="1:4" ht="50.1" customHeight="1" x14ac:dyDescent="0.2">
      <c r="A5972" s="226">
        <v>86958</v>
      </c>
      <c r="B5972" s="223" t="s">
        <v>6468</v>
      </c>
      <c r="C5972" s="220" t="s">
        <v>206</v>
      </c>
      <c r="D5972" s="221">
        <v>27.96</v>
      </c>
    </row>
    <row r="5973" spans="1:4" ht="50.1" customHeight="1" x14ac:dyDescent="0.2">
      <c r="A5973" s="226">
        <v>97010</v>
      </c>
      <c r="B5973" s="223" t="s">
        <v>6469</v>
      </c>
      <c r="C5973" s="220" t="s">
        <v>125</v>
      </c>
      <c r="D5973" s="221">
        <v>37.299999999999997</v>
      </c>
    </row>
    <row r="5974" spans="1:4" ht="50.1" customHeight="1" x14ac:dyDescent="0.2">
      <c r="A5974" s="226">
        <v>97011</v>
      </c>
      <c r="B5974" s="223" t="s">
        <v>6470</v>
      </c>
      <c r="C5974" s="220" t="s">
        <v>125</v>
      </c>
      <c r="D5974" s="221">
        <v>29.17</v>
      </c>
    </row>
    <row r="5975" spans="1:4" ht="50.1" customHeight="1" x14ac:dyDescent="0.2">
      <c r="A5975" s="226">
        <v>97012</v>
      </c>
      <c r="B5975" s="223" t="s">
        <v>6471</v>
      </c>
      <c r="C5975" s="220" t="s">
        <v>125</v>
      </c>
      <c r="D5975" s="221">
        <v>25.1</v>
      </c>
    </row>
    <row r="5976" spans="1:4" ht="50.1" customHeight="1" x14ac:dyDescent="0.2">
      <c r="A5976" s="226">
        <v>97013</v>
      </c>
      <c r="B5976" s="223" t="s">
        <v>6472</v>
      </c>
      <c r="C5976" s="220" t="s">
        <v>125</v>
      </c>
      <c r="D5976" s="221">
        <v>43.87</v>
      </c>
    </row>
    <row r="5977" spans="1:4" ht="50.1" customHeight="1" x14ac:dyDescent="0.2">
      <c r="A5977" s="226">
        <v>97014</v>
      </c>
      <c r="B5977" s="223" t="s">
        <v>6473</v>
      </c>
      <c r="C5977" s="220" t="s">
        <v>125</v>
      </c>
      <c r="D5977" s="221">
        <v>33.71</v>
      </c>
    </row>
    <row r="5978" spans="1:4" ht="50.1" customHeight="1" x14ac:dyDescent="0.2">
      <c r="A5978" s="226">
        <v>97015</v>
      </c>
      <c r="B5978" s="223" t="s">
        <v>6474</v>
      </c>
      <c r="C5978" s="220" t="s">
        <v>125</v>
      </c>
      <c r="D5978" s="221">
        <v>28.57</v>
      </c>
    </row>
    <row r="5979" spans="1:4" ht="50.1" customHeight="1" x14ac:dyDescent="0.2">
      <c r="A5979" s="226">
        <v>97016</v>
      </c>
      <c r="B5979" s="223" t="s">
        <v>6475</v>
      </c>
      <c r="C5979" s="220" t="s">
        <v>125</v>
      </c>
      <c r="D5979" s="221">
        <v>32.47</v>
      </c>
    </row>
    <row r="5980" spans="1:4" ht="50.1" customHeight="1" x14ac:dyDescent="0.2">
      <c r="A5980" s="226">
        <v>97017</v>
      </c>
      <c r="B5980" s="223" t="s">
        <v>6476</v>
      </c>
      <c r="C5980" s="220" t="s">
        <v>125</v>
      </c>
      <c r="D5980" s="221">
        <v>24.76</v>
      </c>
    </row>
    <row r="5981" spans="1:4" ht="50.1" customHeight="1" x14ac:dyDescent="0.2">
      <c r="A5981" s="226">
        <v>97018</v>
      </c>
      <c r="B5981" s="223" t="s">
        <v>6477</v>
      </c>
      <c r="C5981" s="220" t="s">
        <v>125</v>
      </c>
      <c r="D5981" s="221">
        <v>20.74</v>
      </c>
    </row>
    <row r="5982" spans="1:4" ht="50.1" customHeight="1" x14ac:dyDescent="0.2">
      <c r="A5982" s="226">
        <v>97031</v>
      </c>
      <c r="B5982" s="223" t="s">
        <v>6478</v>
      </c>
      <c r="C5982" s="220" t="s">
        <v>125</v>
      </c>
      <c r="D5982" s="221">
        <v>59.22</v>
      </c>
    </row>
    <row r="5983" spans="1:4" ht="50.1" customHeight="1" x14ac:dyDescent="0.2">
      <c r="A5983" s="226">
        <v>97032</v>
      </c>
      <c r="B5983" s="223" t="s">
        <v>6479</v>
      </c>
      <c r="C5983" s="220" t="s">
        <v>125</v>
      </c>
      <c r="D5983" s="221">
        <v>36.61</v>
      </c>
    </row>
    <row r="5984" spans="1:4" ht="50.1" customHeight="1" x14ac:dyDescent="0.2">
      <c r="A5984" s="226">
        <v>97033</v>
      </c>
      <c r="B5984" s="223" t="s">
        <v>6480</v>
      </c>
      <c r="C5984" s="220" t="s">
        <v>125</v>
      </c>
      <c r="D5984" s="221">
        <v>49.71</v>
      </c>
    </row>
    <row r="5985" spans="1:4" ht="50.1" customHeight="1" x14ac:dyDescent="0.2">
      <c r="A5985" s="226">
        <v>97034</v>
      </c>
      <c r="B5985" s="223" t="s">
        <v>6481</v>
      </c>
      <c r="C5985" s="220" t="s">
        <v>125</v>
      </c>
      <c r="D5985" s="221">
        <v>31.02</v>
      </c>
    </row>
    <row r="5986" spans="1:4" ht="50.1" customHeight="1" x14ac:dyDescent="0.2">
      <c r="A5986" s="226">
        <v>97039</v>
      </c>
      <c r="B5986" s="223" t="s">
        <v>6482</v>
      </c>
      <c r="C5986" s="220" t="s">
        <v>433</v>
      </c>
      <c r="D5986" s="221">
        <v>31.78</v>
      </c>
    </row>
    <row r="5987" spans="1:4" ht="50.1" customHeight="1" x14ac:dyDescent="0.2">
      <c r="A5987" s="226">
        <v>97040</v>
      </c>
      <c r="B5987" s="223" t="s">
        <v>6483</v>
      </c>
      <c r="C5987" s="220" t="s">
        <v>433</v>
      </c>
      <c r="D5987" s="221">
        <v>12.18</v>
      </c>
    </row>
    <row r="5988" spans="1:4" ht="50.1" customHeight="1" x14ac:dyDescent="0.2">
      <c r="A5988" s="226">
        <v>97041</v>
      </c>
      <c r="B5988" s="223" t="s">
        <v>6484</v>
      </c>
      <c r="C5988" s="220" t="s">
        <v>433</v>
      </c>
      <c r="D5988" s="221">
        <v>115.76</v>
      </c>
    </row>
    <row r="5989" spans="1:4" ht="50.1" customHeight="1" x14ac:dyDescent="0.2">
      <c r="A5989" s="226">
        <v>97046</v>
      </c>
      <c r="B5989" s="223" t="s">
        <v>6485</v>
      </c>
      <c r="C5989" s="220" t="s">
        <v>433</v>
      </c>
      <c r="D5989" s="221">
        <v>0.21</v>
      </c>
    </row>
    <row r="5990" spans="1:4" ht="50.1" customHeight="1" x14ac:dyDescent="0.2">
      <c r="A5990" s="226">
        <v>97047</v>
      </c>
      <c r="B5990" s="223" t="s">
        <v>6486</v>
      </c>
      <c r="C5990" s="220" t="s">
        <v>433</v>
      </c>
      <c r="D5990" s="221">
        <v>0.08</v>
      </c>
    </row>
    <row r="5991" spans="1:4" ht="50.1" customHeight="1" x14ac:dyDescent="0.2">
      <c r="A5991" s="226">
        <v>97048</v>
      </c>
      <c r="B5991" s="223" t="s">
        <v>6487</v>
      </c>
      <c r="C5991" s="220" t="s">
        <v>433</v>
      </c>
      <c r="D5991" s="221">
        <v>0.05</v>
      </c>
    </row>
    <row r="5992" spans="1:4" ht="50.1" customHeight="1" x14ac:dyDescent="0.2">
      <c r="A5992" s="226">
        <v>97051</v>
      </c>
      <c r="B5992" s="223" t="s">
        <v>6488</v>
      </c>
      <c r="C5992" s="220" t="s">
        <v>125</v>
      </c>
      <c r="D5992" s="221">
        <v>0.46</v>
      </c>
    </row>
    <row r="5993" spans="1:4" ht="50.1" customHeight="1" x14ac:dyDescent="0.2">
      <c r="A5993" s="226">
        <v>97053</v>
      </c>
      <c r="B5993" s="223" t="s">
        <v>6489</v>
      </c>
      <c r="C5993" s="220" t="s">
        <v>125</v>
      </c>
      <c r="D5993" s="221">
        <v>21.49</v>
      </c>
    </row>
    <row r="5994" spans="1:4" ht="50.1" customHeight="1" x14ac:dyDescent="0.2">
      <c r="A5994" s="226">
        <v>97062</v>
      </c>
      <c r="B5994" s="223" t="s">
        <v>6490</v>
      </c>
      <c r="C5994" s="220" t="s">
        <v>433</v>
      </c>
      <c r="D5994" s="221">
        <v>4.7699999999999996</v>
      </c>
    </row>
    <row r="5995" spans="1:4" ht="50.1" customHeight="1" x14ac:dyDescent="0.2">
      <c r="A5995" s="226">
        <v>97063</v>
      </c>
      <c r="B5995" s="223" t="s">
        <v>6491</v>
      </c>
      <c r="C5995" s="220" t="s">
        <v>433</v>
      </c>
      <c r="D5995" s="221">
        <v>10.42</v>
      </c>
    </row>
    <row r="5996" spans="1:4" ht="50.1" customHeight="1" x14ac:dyDescent="0.2">
      <c r="A5996" s="226">
        <v>97064</v>
      </c>
      <c r="B5996" s="223" t="s">
        <v>6492</v>
      </c>
      <c r="C5996" s="220" t="s">
        <v>125</v>
      </c>
      <c r="D5996" s="221">
        <v>19.13</v>
      </c>
    </row>
    <row r="5997" spans="1:4" ht="50.1" customHeight="1" x14ac:dyDescent="0.2">
      <c r="A5997" s="226">
        <v>97065</v>
      </c>
      <c r="B5997" s="223" t="s">
        <v>6493</v>
      </c>
      <c r="C5997" s="220" t="s">
        <v>1498</v>
      </c>
      <c r="D5997" s="221">
        <v>6.56</v>
      </c>
    </row>
    <row r="5998" spans="1:4" ht="50.1" customHeight="1" x14ac:dyDescent="0.2">
      <c r="A5998" s="226">
        <v>97066</v>
      </c>
      <c r="B5998" s="223" t="s">
        <v>6494</v>
      </c>
      <c r="C5998" s="220" t="s">
        <v>433</v>
      </c>
      <c r="D5998" s="221">
        <v>51.67</v>
      </c>
    </row>
    <row r="5999" spans="1:4" ht="50.1" customHeight="1" x14ac:dyDescent="0.2">
      <c r="A5999" s="226">
        <v>97067</v>
      </c>
      <c r="B5999" s="223" t="s">
        <v>6495</v>
      </c>
      <c r="C5999" s="220" t="s">
        <v>125</v>
      </c>
      <c r="D5999" s="221">
        <v>450.59</v>
      </c>
    </row>
    <row r="6000" spans="1:4" ht="50.1" customHeight="1" x14ac:dyDescent="0.2">
      <c r="A6000" s="226" t="s">
        <v>6496</v>
      </c>
      <c r="B6000" s="223" t="s">
        <v>6497</v>
      </c>
      <c r="C6000" s="220" t="s">
        <v>206</v>
      </c>
      <c r="D6000" s="221">
        <v>98.54</v>
      </c>
    </row>
    <row r="6001" spans="1:4" ht="50.1" customHeight="1" x14ac:dyDescent="0.2">
      <c r="A6001" s="226">
        <v>73672</v>
      </c>
      <c r="B6001" s="223" t="s">
        <v>6498</v>
      </c>
      <c r="C6001" s="220" t="s">
        <v>433</v>
      </c>
      <c r="D6001" s="221">
        <v>0.35</v>
      </c>
    </row>
    <row r="6002" spans="1:4" ht="50.1" customHeight="1" x14ac:dyDescent="0.2">
      <c r="A6002" s="226" t="s">
        <v>6499</v>
      </c>
      <c r="B6002" s="223" t="s">
        <v>6500</v>
      </c>
      <c r="C6002" s="220" t="s">
        <v>433</v>
      </c>
      <c r="D6002" s="221">
        <v>0.5</v>
      </c>
    </row>
    <row r="6003" spans="1:4" ht="50.1" customHeight="1" x14ac:dyDescent="0.2">
      <c r="A6003" s="226" t="s">
        <v>6501</v>
      </c>
      <c r="B6003" s="223" t="s">
        <v>6502</v>
      </c>
      <c r="C6003" s="220" t="s">
        <v>433</v>
      </c>
      <c r="D6003" s="221">
        <v>0.13</v>
      </c>
    </row>
    <row r="6004" spans="1:4" ht="50.1" customHeight="1" x14ac:dyDescent="0.2">
      <c r="A6004" s="226" t="s">
        <v>6503</v>
      </c>
      <c r="B6004" s="223" t="s">
        <v>6504</v>
      </c>
      <c r="C6004" s="220" t="s">
        <v>433</v>
      </c>
      <c r="D6004" s="221">
        <v>1.06</v>
      </c>
    </row>
    <row r="6005" spans="1:4" ht="50.1" customHeight="1" x14ac:dyDescent="0.2">
      <c r="A6005" s="226">
        <v>85331</v>
      </c>
      <c r="B6005" s="223" t="s">
        <v>6505</v>
      </c>
      <c r="C6005" s="220" t="s">
        <v>433</v>
      </c>
      <c r="D6005" s="221">
        <v>1.03</v>
      </c>
    </row>
    <row r="6006" spans="1:4" ht="50.1" customHeight="1" x14ac:dyDescent="0.2">
      <c r="A6006" s="226">
        <v>85422</v>
      </c>
      <c r="B6006" s="223" t="s">
        <v>6506</v>
      </c>
      <c r="C6006" s="220" t="s">
        <v>433</v>
      </c>
      <c r="D6006" s="221">
        <v>5.34</v>
      </c>
    </row>
    <row r="6007" spans="1:4" ht="50.1" customHeight="1" x14ac:dyDescent="0.2">
      <c r="A6007" s="226" t="s">
        <v>6507</v>
      </c>
      <c r="B6007" s="223" t="s">
        <v>6508</v>
      </c>
      <c r="C6007" s="220" t="s">
        <v>433</v>
      </c>
      <c r="D6007" s="221">
        <v>50.11</v>
      </c>
    </row>
    <row r="6008" spans="1:4" ht="50.1" customHeight="1" x14ac:dyDescent="0.2">
      <c r="A6008" s="226" t="s">
        <v>6509</v>
      </c>
      <c r="B6008" s="223" t="s">
        <v>6510</v>
      </c>
      <c r="C6008" s="220" t="s">
        <v>125</v>
      </c>
      <c r="D6008" s="221">
        <v>2.33</v>
      </c>
    </row>
    <row r="6009" spans="1:4" ht="50.1" customHeight="1" x14ac:dyDescent="0.2">
      <c r="A6009" s="226" t="s">
        <v>6511</v>
      </c>
      <c r="B6009" s="223" t="s">
        <v>6512</v>
      </c>
      <c r="C6009" s="220" t="s">
        <v>433</v>
      </c>
      <c r="D6009" s="221">
        <v>49.99</v>
      </c>
    </row>
    <row r="6010" spans="1:4" ht="50.1" customHeight="1" x14ac:dyDescent="0.2">
      <c r="A6010" s="226" t="s">
        <v>6513</v>
      </c>
      <c r="B6010" s="223" t="s">
        <v>6514</v>
      </c>
      <c r="C6010" s="220" t="s">
        <v>433</v>
      </c>
      <c r="D6010" s="221">
        <v>46.21</v>
      </c>
    </row>
    <row r="6011" spans="1:4" ht="50.1" customHeight="1" x14ac:dyDescent="0.2">
      <c r="A6011" s="226">
        <v>84126</v>
      </c>
      <c r="B6011" s="223" t="s">
        <v>6515</v>
      </c>
      <c r="C6011" s="220" t="s">
        <v>433</v>
      </c>
      <c r="D6011" s="221">
        <v>32.21</v>
      </c>
    </row>
    <row r="6012" spans="1:4" ht="50.1" customHeight="1" x14ac:dyDescent="0.2">
      <c r="A6012" s="226">
        <v>85421</v>
      </c>
      <c r="B6012" s="223" t="s">
        <v>6516</v>
      </c>
      <c r="C6012" s="220" t="s">
        <v>433</v>
      </c>
      <c r="D6012" s="221">
        <v>10.24</v>
      </c>
    </row>
    <row r="6013" spans="1:4" ht="50.1" customHeight="1" x14ac:dyDescent="0.2">
      <c r="A6013" s="226">
        <v>97621</v>
      </c>
      <c r="B6013" s="223" t="s">
        <v>6517</v>
      </c>
      <c r="C6013" s="220" t="s">
        <v>1498</v>
      </c>
      <c r="D6013" s="221">
        <v>71.84</v>
      </c>
    </row>
    <row r="6014" spans="1:4" ht="50.1" customHeight="1" x14ac:dyDescent="0.2">
      <c r="A6014" s="226">
        <v>97622</v>
      </c>
      <c r="B6014" s="223" t="s">
        <v>6518</v>
      </c>
      <c r="C6014" s="220" t="s">
        <v>1498</v>
      </c>
      <c r="D6014" s="221">
        <v>35.01</v>
      </c>
    </row>
    <row r="6015" spans="1:4" ht="50.1" customHeight="1" x14ac:dyDescent="0.2">
      <c r="A6015" s="226">
        <v>97623</v>
      </c>
      <c r="B6015" s="223" t="s">
        <v>6519</v>
      </c>
      <c r="C6015" s="220" t="s">
        <v>1498</v>
      </c>
      <c r="D6015" s="221">
        <v>107.25</v>
      </c>
    </row>
    <row r="6016" spans="1:4" ht="50.1" customHeight="1" x14ac:dyDescent="0.2">
      <c r="A6016" s="226">
        <v>97624</v>
      </c>
      <c r="B6016" s="223" t="s">
        <v>6520</v>
      </c>
      <c r="C6016" s="220" t="s">
        <v>1498</v>
      </c>
      <c r="D6016" s="221">
        <v>65.819999999999993</v>
      </c>
    </row>
    <row r="6017" spans="1:4" ht="50.1" customHeight="1" x14ac:dyDescent="0.2">
      <c r="A6017" s="226">
        <v>97625</v>
      </c>
      <c r="B6017" s="223" t="s">
        <v>6521</v>
      </c>
      <c r="C6017" s="220" t="s">
        <v>1498</v>
      </c>
      <c r="D6017" s="221">
        <v>38.97</v>
      </c>
    </row>
    <row r="6018" spans="1:4" ht="50.1" customHeight="1" x14ac:dyDescent="0.2">
      <c r="A6018" s="226">
        <v>97626</v>
      </c>
      <c r="B6018" s="223" t="s">
        <v>6522</v>
      </c>
      <c r="C6018" s="220" t="s">
        <v>1498</v>
      </c>
      <c r="D6018" s="221">
        <v>363.63</v>
      </c>
    </row>
    <row r="6019" spans="1:4" ht="50.1" customHeight="1" x14ac:dyDescent="0.2">
      <c r="A6019" s="226">
        <v>97627</v>
      </c>
      <c r="B6019" s="223" t="s">
        <v>6523</v>
      </c>
      <c r="C6019" s="220" t="s">
        <v>1498</v>
      </c>
      <c r="D6019" s="221">
        <v>197.42</v>
      </c>
    </row>
    <row r="6020" spans="1:4" ht="50.1" customHeight="1" x14ac:dyDescent="0.2">
      <c r="A6020" s="226">
        <v>97628</v>
      </c>
      <c r="B6020" s="223" t="s">
        <v>6524</v>
      </c>
      <c r="C6020" s="220" t="s">
        <v>1498</v>
      </c>
      <c r="D6020" s="221">
        <v>173.03</v>
      </c>
    </row>
    <row r="6021" spans="1:4" ht="50.1" customHeight="1" x14ac:dyDescent="0.2">
      <c r="A6021" s="226">
        <v>97629</v>
      </c>
      <c r="B6021" s="223" t="s">
        <v>6525</v>
      </c>
      <c r="C6021" s="220" t="s">
        <v>1498</v>
      </c>
      <c r="D6021" s="221">
        <v>93.36</v>
      </c>
    </row>
    <row r="6022" spans="1:4" ht="50.1" customHeight="1" x14ac:dyDescent="0.2">
      <c r="A6022" s="226">
        <v>97631</v>
      </c>
      <c r="B6022" s="223" t="s">
        <v>6526</v>
      </c>
      <c r="C6022" s="220" t="s">
        <v>433</v>
      </c>
      <c r="D6022" s="221">
        <v>2.0499999999999998</v>
      </c>
    </row>
    <row r="6023" spans="1:4" ht="50.1" customHeight="1" x14ac:dyDescent="0.2">
      <c r="A6023" s="226">
        <v>97632</v>
      </c>
      <c r="B6023" s="223" t="s">
        <v>6527</v>
      </c>
      <c r="C6023" s="220" t="s">
        <v>125</v>
      </c>
      <c r="D6023" s="221">
        <v>1.73</v>
      </c>
    </row>
    <row r="6024" spans="1:4" ht="50.1" customHeight="1" x14ac:dyDescent="0.2">
      <c r="A6024" s="226">
        <v>97633</v>
      </c>
      <c r="B6024" s="223" t="s">
        <v>6528</v>
      </c>
      <c r="C6024" s="220" t="s">
        <v>433</v>
      </c>
      <c r="D6024" s="221">
        <v>15.15</v>
      </c>
    </row>
    <row r="6025" spans="1:4" ht="50.1" customHeight="1" x14ac:dyDescent="0.2">
      <c r="A6025" s="226">
        <v>97634</v>
      </c>
      <c r="B6025" s="223" t="s">
        <v>6529</v>
      </c>
      <c r="C6025" s="220" t="s">
        <v>433</v>
      </c>
      <c r="D6025" s="221">
        <v>8.94</v>
      </c>
    </row>
    <row r="6026" spans="1:4" ht="50.1" customHeight="1" x14ac:dyDescent="0.2">
      <c r="A6026" s="226">
        <v>97635</v>
      </c>
      <c r="B6026" s="223" t="s">
        <v>6530</v>
      </c>
      <c r="C6026" s="220" t="s">
        <v>433</v>
      </c>
      <c r="D6026" s="221">
        <v>10.08</v>
      </c>
    </row>
    <row r="6027" spans="1:4" ht="50.1" customHeight="1" x14ac:dyDescent="0.2">
      <c r="A6027" s="226">
        <v>97636</v>
      </c>
      <c r="B6027" s="223" t="s">
        <v>6531</v>
      </c>
      <c r="C6027" s="220" t="s">
        <v>433</v>
      </c>
      <c r="D6027" s="221">
        <v>10.26</v>
      </c>
    </row>
    <row r="6028" spans="1:4" ht="50.1" customHeight="1" x14ac:dyDescent="0.2">
      <c r="A6028" s="226">
        <v>97637</v>
      </c>
      <c r="B6028" s="223" t="s">
        <v>6532</v>
      </c>
      <c r="C6028" s="220" t="s">
        <v>433</v>
      </c>
      <c r="D6028" s="221">
        <v>2.11</v>
      </c>
    </row>
    <row r="6029" spans="1:4" ht="50.1" customHeight="1" x14ac:dyDescent="0.2">
      <c r="A6029" s="226">
        <v>97638</v>
      </c>
      <c r="B6029" s="223" t="s">
        <v>6533</v>
      </c>
      <c r="C6029" s="220" t="s">
        <v>433</v>
      </c>
      <c r="D6029" s="221">
        <v>6.15</v>
      </c>
    </row>
    <row r="6030" spans="1:4" ht="50.1" customHeight="1" x14ac:dyDescent="0.2">
      <c r="A6030" s="226">
        <v>97639</v>
      </c>
      <c r="B6030" s="223" t="s">
        <v>6534</v>
      </c>
      <c r="C6030" s="220" t="s">
        <v>433</v>
      </c>
      <c r="D6030" s="221">
        <v>12.43</v>
      </c>
    </row>
    <row r="6031" spans="1:4" ht="50.1" customHeight="1" x14ac:dyDescent="0.2">
      <c r="A6031" s="226">
        <v>97640</v>
      </c>
      <c r="B6031" s="223" t="s">
        <v>6535</v>
      </c>
      <c r="C6031" s="220" t="s">
        <v>433</v>
      </c>
      <c r="D6031" s="221">
        <v>1.33</v>
      </c>
    </row>
    <row r="6032" spans="1:4" ht="50.1" customHeight="1" x14ac:dyDescent="0.2">
      <c r="A6032" s="226">
        <v>97641</v>
      </c>
      <c r="B6032" s="223" t="s">
        <v>6536</v>
      </c>
      <c r="C6032" s="220" t="s">
        <v>433</v>
      </c>
      <c r="D6032" s="221">
        <v>3.1</v>
      </c>
    </row>
    <row r="6033" spans="1:4" ht="50.1" customHeight="1" x14ac:dyDescent="0.2">
      <c r="A6033" s="226">
        <v>97642</v>
      </c>
      <c r="B6033" s="223" t="s">
        <v>6537</v>
      </c>
      <c r="C6033" s="220" t="s">
        <v>433</v>
      </c>
      <c r="D6033" s="221">
        <v>2.38</v>
      </c>
    </row>
    <row r="6034" spans="1:4" ht="50.1" customHeight="1" x14ac:dyDescent="0.2">
      <c r="A6034" s="226">
        <v>97643</v>
      </c>
      <c r="B6034" s="223" t="s">
        <v>6538</v>
      </c>
      <c r="C6034" s="220" t="s">
        <v>433</v>
      </c>
      <c r="D6034" s="221">
        <v>15.27</v>
      </c>
    </row>
    <row r="6035" spans="1:4" ht="50.1" customHeight="1" x14ac:dyDescent="0.2">
      <c r="A6035" s="226">
        <v>97644</v>
      </c>
      <c r="B6035" s="223" t="s">
        <v>6539</v>
      </c>
      <c r="C6035" s="220" t="s">
        <v>433</v>
      </c>
      <c r="D6035" s="221">
        <v>5.74</v>
      </c>
    </row>
    <row r="6036" spans="1:4" ht="50.1" customHeight="1" x14ac:dyDescent="0.2">
      <c r="A6036" s="226">
        <v>97645</v>
      </c>
      <c r="B6036" s="223" t="s">
        <v>6540</v>
      </c>
      <c r="C6036" s="220" t="s">
        <v>433</v>
      </c>
      <c r="D6036" s="221">
        <v>16.829999999999998</v>
      </c>
    </row>
    <row r="6037" spans="1:4" ht="50.1" customHeight="1" x14ac:dyDescent="0.2">
      <c r="A6037" s="226">
        <v>97647</v>
      </c>
      <c r="B6037" s="223" t="s">
        <v>6541</v>
      </c>
      <c r="C6037" s="220" t="s">
        <v>433</v>
      </c>
      <c r="D6037" s="221">
        <v>2.2799999999999998</v>
      </c>
    </row>
    <row r="6038" spans="1:4" ht="50.1" customHeight="1" x14ac:dyDescent="0.2">
      <c r="A6038" s="226">
        <v>97648</v>
      </c>
      <c r="B6038" s="223" t="s">
        <v>6542</v>
      </c>
      <c r="C6038" s="220" t="s">
        <v>433</v>
      </c>
      <c r="D6038" s="221">
        <v>1.31</v>
      </c>
    </row>
    <row r="6039" spans="1:4" ht="50.1" customHeight="1" x14ac:dyDescent="0.2">
      <c r="A6039" s="226">
        <v>97649</v>
      </c>
      <c r="B6039" s="223" t="s">
        <v>6543</v>
      </c>
      <c r="C6039" s="220" t="s">
        <v>433</v>
      </c>
      <c r="D6039" s="221">
        <v>2.84</v>
      </c>
    </row>
    <row r="6040" spans="1:4" ht="50.1" customHeight="1" x14ac:dyDescent="0.2">
      <c r="A6040" s="226">
        <v>97650</v>
      </c>
      <c r="B6040" s="223" t="s">
        <v>6544</v>
      </c>
      <c r="C6040" s="220" t="s">
        <v>433</v>
      </c>
      <c r="D6040" s="221">
        <v>4.91</v>
      </c>
    </row>
    <row r="6041" spans="1:4" ht="50.1" customHeight="1" x14ac:dyDescent="0.2">
      <c r="A6041" s="226">
        <v>97651</v>
      </c>
      <c r="B6041" s="223" t="s">
        <v>6545</v>
      </c>
      <c r="C6041" s="220" t="s">
        <v>206</v>
      </c>
      <c r="D6041" s="221">
        <v>54.4</v>
      </c>
    </row>
    <row r="6042" spans="1:4" ht="50.1" customHeight="1" x14ac:dyDescent="0.2">
      <c r="A6042" s="226">
        <v>97652</v>
      </c>
      <c r="B6042" s="223" t="s">
        <v>6546</v>
      </c>
      <c r="C6042" s="220" t="s">
        <v>206</v>
      </c>
      <c r="D6042" s="221">
        <v>123.32</v>
      </c>
    </row>
    <row r="6043" spans="1:4" ht="50.1" customHeight="1" x14ac:dyDescent="0.2">
      <c r="A6043" s="226">
        <v>97653</v>
      </c>
      <c r="B6043" s="223" t="s">
        <v>6547</v>
      </c>
      <c r="C6043" s="220" t="s">
        <v>206</v>
      </c>
      <c r="D6043" s="221">
        <v>80.25</v>
      </c>
    </row>
    <row r="6044" spans="1:4" ht="50.1" customHeight="1" x14ac:dyDescent="0.2">
      <c r="A6044" s="226">
        <v>97654</v>
      </c>
      <c r="B6044" s="223" t="s">
        <v>6548</v>
      </c>
      <c r="C6044" s="220" t="s">
        <v>206</v>
      </c>
      <c r="D6044" s="221">
        <v>99.12</v>
      </c>
    </row>
    <row r="6045" spans="1:4" ht="50.1" customHeight="1" x14ac:dyDescent="0.2">
      <c r="A6045" s="226">
        <v>97655</v>
      </c>
      <c r="B6045" s="223" t="s">
        <v>6549</v>
      </c>
      <c r="C6045" s="220" t="s">
        <v>433</v>
      </c>
      <c r="D6045" s="221">
        <v>14.01</v>
      </c>
    </row>
    <row r="6046" spans="1:4" ht="50.1" customHeight="1" x14ac:dyDescent="0.2">
      <c r="A6046" s="226">
        <v>97656</v>
      </c>
      <c r="B6046" s="223" t="s">
        <v>6550</v>
      </c>
      <c r="C6046" s="220" t="s">
        <v>206</v>
      </c>
      <c r="D6046" s="221">
        <v>140.77000000000001</v>
      </c>
    </row>
    <row r="6047" spans="1:4" ht="50.1" customHeight="1" x14ac:dyDescent="0.2">
      <c r="A6047" s="226">
        <v>97657</v>
      </c>
      <c r="B6047" s="223" t="s">
        <v>6551</v>
      </c>
      <c r="C6047" s="220" t="s">
        <v>206</v>
      </c>
      <c r="D6047" s="221">
        <v>279.05</v>
      </c>
    </row>
    <row r="6048" spans="1:4" ht="50.1" customHeight="1" x14ac:dyDescent="0.2">
      <c r="A6048" s="226">
        <v>97658</v>
      </c>
      <c r="B6048" s="223" t="s">
        <v>6552</v>
      </c>
      <c r="C6048" s="220" t="s">
        <v>206</v>
      </c>
      <c r="D6048" s="221">
        <v>114.39</v>
      </c>
    </row>
    <row r="6049" spans="1:4" ht="50.1" customHeight="1" x14ac:dyDescent="0.2">
      <c r="A6049" s="226">
        <v>97659</v>
      </c>
      <c r="B6049" s="223" t="s">
        <v>6553</v>
      </c>
      <c r="C6049" s="220" t="s">
        <v>206</v>
      </c>
      <c r="D6049" s="221">
        <v>154.19999999999999</v>
      </c>
    </row>
    <row r="6050" spans="1:4" ht="50.1" customHeight="1" x14ac:dyDescent="0.2">
      <c r="A6050" s="226">
        <v>97660</v>
      </c>
      <c r="B6050" s="223" t="s">
        <v>6554</v>
      </c>
      <c r="C6050" s="220" t="s">
        <v>206</v>
      </c>
      <c r="D6050" s="221">
        <v>0.44</v>
      </c>
    </row>
    <row r="6051" spans="1:4" ht="50.1" customHeight="1" x14ac:dyDescent="0.2">
      <c r="A6051" s="226">
        <v>97661</v>
      </c>
      <c r="B6051" s="223" t="s">
        <v>6555</v>
      </c>
      <c r="C6051" s="220" t="s">
        <v>125</v>
      </c>
      <c r="D6051" s="221">
        <v>0.44</v>
      </c>
    </row>
    <row r="6052" spans="1:4" ht="50.1" customHeight="1" x14ac:dyDescent="0.2">
      <c r="A6052" s="226">
        <v>97662</v>
      </c>
      <c r="B6052" s="223" t="s">
        <v>6556</v>
      </c>
      <c r="C6052" s="220" t="s">
        <v>125</v>
      </c>
      <c r="D6052" s="221">
        <v>0.28999999999999998</v>
      </c>
    </row>
    <row r="6053" spans="1:4" ht="50.1" customHeight="1" x14ac:dyDescent="0.2">
      <c r="A6053" s="226">
        <v>97663</v>
      </c>
      <c r="B6053" s="223" t="s">
        <v>6557</v>
      </c>
      <c r="C6053" s="220" t="s">
        <v>206</v>
      </c>
      <c r="D6053" s="221">
        <v>7.54</v>
      </c>
    </row>
    <row r="6054" spans="1:4" ht="50.1" customHeight="1" x14ac:dyDescent="0.2">
      <c r="A6054" s="226">
        <v>97664</v>
      </c>
      <c r="B6054" s="223" t="s">
        <v>6558</v>
      </c>
      <c r="C6054" s="220" t="s">
        <v>206</v>
      </c>
      <c r="D6054" s="221">
        <v>0.93</v>
      </c>
    </row>
    <row r="6055" spans="1:4" ht="50.1" customHeight="1" x14ac:dyDescent="0.2">
      <c r="A6055" s="226">
        <v>97665</v>
      </c>
      <c r="B6055" s="223" t="s">
        <v>6559</v>
      </c>
      <c r="C6055" s="220" t="s">
        <v>206</v>
      </c>
      <c r="D6055" s="221">
        <v>0.84</v>
      </c>
    </row>
    <row r="6056" spans="1:4" ht="50.1" customHeight="1" x14ac:dyDescent="0.2">
      <c r="A6056" s="226">
        <v>97666</v>
      </c>
      <c r="B6056" s="223" t="s">
        <v>6560</v>
      </c>
      <c r="C6056" s="220" t="s">
        <v>206</v>
      </c>
      <c r="D6056" s="221">
        <v>5.5</v>
      </c>
    </row>
    <row r="6057" spans="1:4" ht="50.1" customHeight="1" x14ac:dyDescent="0.2">
      <c r="A6057" s="226">
        <v>85423</v>
      </c>
      <c r="B6057" s="223" t="s">
        <v>6561</v>
      </c>
      <c r="C6057" s="220" t="s">
        <v>433</v>
      </c>
      <c r="D6057" s="221">
        <v>6.29</v>
      </c>
    </row>
    <row r="6058" spans="1:4" ht="50.1" customHeight="1" x14ac:dyDescent="0.2">
      <c r="A6058" s="226">
        <v>85424</v>
      </c>
      <c r="B6058" s="223" t="s">
        <v>6562</v>
      </c>
      <c r="C6058" s="220" t="s">
        <v>433</v>
      </c>
      <c r="D6058" s="221">
        <v>18.670000000000002</v>
      </c>
    </row>
    <row r="6059" spans="1:4" ht="50.1" customHeight="1" x14ac:dyDescent="0.2">
      <c r="A6059" s="226">
        <v>72742</v>
      </c>
      <c r="B6059" s="223" t="s">
        <v>6563</v>
      </c>
      <c r="C6059" s="220" t="s">
        <v>206</v>
      </c>
      <c r="D6059" s="221">
        <v>659.04</v>
      </c>
    </row>
    <row r="6060" spans="1:4" ht="50.1" customHeight="1" x14ac:dyDescent="0.2">
      <c r="A6060" s="226">
        <v>72743</v>
      </c>
      <c r="B6060" s="223" t="s">
        <v>6564</v>
      </c>
      <c r="C6060" s="220" t="s">
        <v>206</v>
      </c>
      <c r="D6060" s="221">
        <v>329.52</v>
      </c>
    </row>
    <row r="6061" spans="1:4" ht="50.1" customHeight="1" x14ac:dyDescent="0.2">
      <c r="A6061" s="226" t="s">
        <v>6565</v>
      </c>
      <c r="B6061" s="223" t="s">
        <v>6566</v>
      </c>
      <c r="C6061" s="220" t="s">
        <v>114</v>
      </c>
      <c r="D6061" s="221">
        <v>37.14</v>
      </c>
    </row>
    <row r="6062" spans="1:4" ht="50.1" customHeight="1" x14ac:dyDescent="0.2">
      <c r="A6062" s="226" t="s">
        <v>6567</v>
      </c>
      <c r="B6062" s="223" t="s">
        <v>6568</v>
      </c>
      <c r="C6062" s="220" t="s">
        <v>114</v>
      </c>
      <c r="D6062" s="221">
        <v>51.6</v>
      </c>
    </row>
    <row r="6063" spans="1:4" ht="50.1" customHeight="1" x14ac:dyDescent="0.2">
      <c r="A6063" s="226" t="s">
        <v>6569</v>
      </c>
      <c r="B6063" s="223" t="s">
        <v>6570</v>
      </c>
      <c r="C6063" s="220" t="s">
        <v>1498</v>
      </c>
      <c r="D6063" s="221">
        <v>24.14</v>
      </c>
    </row>
    <row r="6064" spans="1:4" ht="50.1" customHeight="1" x14ac:dyDescent="0.2">
      <c r="A6064" s="226" t="s">
        <v>6571</v>
      </c>
      <c r="B6064" s="223" t="s">
        <v>6572</v>
      </c>
      <c r="C6064" s="220" t="s">
        <v>1498</v>
      </c>
      <c r="D6064" s="221">
        <v>22.48</v>
      </c>
    </row>
    <row r="6065" spans="1:4" ht="50.1" customHeight="1" x14ac:dyDescent="0.2">
      <c r="A6065" s="226" t="s">
        <v>6573</v>
      </c>
      <c r="B6065" s="223" t="s">
        <v>6574</v>
      </c>
      <c r="C6065" s="220" t="s">
        <v>1498</v>
      </c>
      <c r="D6065" s="221">
        <v>1.95</v>
      </c>
    </row>
    <row r="6066" spans="1:4" ht="50.1" customHeight="1" x14ac:dyDescent="0.2">
      <c r="A6066" s="226" t="s">
        <v>6575</v>
      </c>
      <c r="B6066" s="223" t="s">
        <v>6576</v>
      </c>
      <c r="C6066" s="220" t="s">
        <v>433</v>
      </c>
      <c r="D6066" s="221">
        <v>0.89</v>
      </c>
    </row>
    <row r="6067" spans="1:4" ht="50.1" customHeight="1" x14ac:dyDescent="0.2">
      <c r="A6067" s="226" t="s">
        <v>6577</v>
      </c>
      <c r="B6067" s="223" t="s">
        <v>6578</v>
      </c>
      <c r="C6067" s="220" t="s">
        <v>1498</v>
      </c>
      <c r="D6067" s="221">
        <v>1.62</v>
      </c>
    </row>
    <row r="6068" spans="1:4" ht="50.1" customHeight="1" x14ac:dyDescent="0.2">
      <c r="A6068" s="226" t="s">
        <v>6579</v>
      </c>
      <c r="B6068" s="223" t="s">
        <v>6580</v>
      </c>
      <c r="C6068" s="220" t="s">
        <v>1498</v>
      </c>
      <c r="D6068" s="221">
        <v>1.62</v>
      </c>
    </row>
    <row r="6069" spans="1:4" ht="50.1" customHeight="1" x14ac:dyDescent="0.2">
      <c r="A6069" s="226" t="s">
        <v>6581</v>
      </c>
      <c r="B6069" s="223" t="s">
        <v>6582</v>
      </c>
      <c r="C6069" s="220" t="s">
        <v>1498</v>
      </c>
      <c r="D6069" s="221">
        <v>1.74</v>
      </c>
    </row>
    <row r="6070" spans="1:4" ht="50.1" customHeight="1" x14ac:dyDescent="0.2">
      <c r="A6070" s="226" t="s">
        <v>6583</v>
      </c>
      <c r="B6070" s="223" t="s">
        <v>6584</v>
      </c>
      <c r="C6070" s="220" t="s">
        <v>1498</v>
      </c>
      <c r="D6070" s="221">
        <v>1.62</v>
      </c>
    </row>
    <row r="6071" spans="1:4" ht="50.1" customHeight="1" x14ac:dyDescent="0.2">
      <c r="A6071" s="226" t="s">
        <v>6585</v>
      </c>
      <c r="B6071" s="223" t="s">
        <v>6586</v>
      </c>
      <c r="C6071" s="220" t="s">
        <v>1498</v>
      </c>
      <c r="D6071" s="221">
        <v>1.77</v>
      </c>
    </row>
    <row r="6072" spans="1:4" ht="50.1" customHeight="1" x14ac:dyDescent="0.2">
      <c r="A6072" s="226" t="s">
        <v>6587</v>
      </c>
      <c r="B6072" s="223" t="s">
        <v>6588</v>
      </c>
      <c r="C6072" s="220" t="s">
        <v>206</v>
      </c>
      <c r="D6072" s="221">
        <v>140.04</v>
      </c>
    </row>
    <row r="6073" spans="1:4" ht="50.1" customHeight="1" x14ac:dyDescent="0.2">
      <c r="A6073" s="226" t="s">
        <v>6589</v>
      </c>
      <c r="B6073" s="223" t="s">
        <v>6590</v>
      </c>
      <c r="C6073" s="220" t="s">
        <v>206</v>
      </c>
      <c r="D6073" s="221">
        <v>181.23</v>
      </c>
    </row>
    <row r="6074" spans="1:4" ht="50.1" customHeight="1" x14ac:dyDescent="0.2">
      <c r="A6074" s="226" t="s">
        <v>6591</v>
      </c>
      <c r="B6074" s="223" t="s">
        <v>6592</v>
      </c>
      <c r="C6074" s="220" t="s">
        <v>206</v>
      </c>
      <c r="D6074" s="221">
        <v>164.76</v>
      </c>
    </row>
    <row r="6075" spans="1:4" ht="50.1" customHeight="1" x14ac:dyDescent="0.2">
      <c r="A6075" s="226" t="s">
        <v>6593</v>
      </c>
      <c r="B6075" s="223" t="s">
        <v>6594</v>
      </c>
      <c r="C6075" s="220" t="s">
        <v>206</v>
      </c>
      <c r="D6075" s="221">
        <v>181.23</v>
      </c>
    </row>
    <row r="6076" spans="1:4" ht="50.1" customHeight="1" x14ac:dyDescent="0.2">
      <c r="A6076" s="226" t="s">
        <v>6595</v>
      </c>
      <c r="B6076" s="223" t="s">
        <v>6596</v>
      </c>
      <c r="C6076" s="220" t="s">
        <v>206</v>
      </c>
      <c r="D6076" s="221">
        <v>144.16</v>
      </c>
    </row>
    <row r="6077" spans="1:4" ht="50.1" customHeight="1" x14ac:dyDescent="0.2">
      <c r="A6077" s="226" t="s">
        <v>6597</v>
      </c>
      <c r="B6077" s="223" t="s">
        <v>6598</v>
      </c>
      <c r="C6077" s="220" t="s">
        <v>206</v>
      </c>
      <c r="D6077" s="221">
        <v>131.80000000000001</v>
      </c>
    </row>
    <row r="6078" spans="1:4" ht="50.1" customHeight="1" x14ac:dyDescent="0.2">
      <c r="A6078" s="226" t="s">
        <v>6599</v>
      </c>
      <c r="B6078" s="223" t="s">
        <v>6600</v>
      </c>
      <c r="C6078" s="220" t="s">
        <v>206</v>
      </c>
      <c r="D6078" s="221">
        <v>156.52000000000001</v>
      </c>
    </row>
    <row r="6079" spans="1:4" ht="50.1" customHeight="1" x14ac:dyDescent="0.2">
      <c r="A6079" s="226" t="s">
        <v>6601</v>
      </c>
      <c r="B6079" s="223" t="s">
        <v>6602</v>
      </c>
      <c r="C6079" s="220" t="s">
        <v>206</v>
      </c>
      <c r="D6079" s="221">
        <v>82.38</v>
      </c>
    </row>
    <row r="6080" spans="1:4" ht="50.1" customHeight="1" x14ac:dyDescent="0.2">
      <c r="A6080" s="226" t="s">
        <v>6603</v>
      </c>
      <c r="B6080" s="223" t="s">
        <v>6604</v>
      </c>
      <c r="C6080" s="220" t="s">
        <v>206</v>
      </c>
      <c r="D6080" s="221">
        <v>74.14</v>
      </c>
    </row>
    <row r="6081" spans="1:4" ht="50.1" customHeight="1" x14ac:dyDescent="0.2">
      <c r="A6081" s="226" t="s">
        <v>6605</v>
      </c>
      <c r="B6081" s="223" t="s">
        <v>6606</v>
      </c>
      <c r="C6081" s="220" t="s">
        <v>206</v>
      </c>
      <c r="D6081" s="221">
        <v>156.52000000000001</v>
      </c>
    </row>
    <row r="6082" spans="1:4" ht="50.1" customHeight="1" x14ac:dyDescent="0.2">
      <c r="A6082" s="226" t="s">
        <v>6607</v>
      </c>
      <c r="B6082" s="223" t="s">
        <v>6608</v>
      </c>
      <c r="C6082" s="220" t="s">
        <v>206</v>
      </c>
      <c r="D6082" s="221">
        <v>238.9</v>
      </c>
    </row>
    <row r="6083" spans="1:4" ht="50.1" customHeight="1" x14ac:dyDescent="0.2">
      <c r="A6083" s="226" t="s">
        <v>6609</v>
      </c>
      <c r="B6083" s="223" t="s">
        <v>6610</v>
      </c>
      <c r="C6083" s="220" t="s">
        <v>206</v>
      </c>
      <c r="D6083" s="221">
        <v>313.04000000000002</v>
      </c>
    </row>
    <row r="6084" spans="1:4" ht="50.1" customHeight="1" x14ac:dyDescent="0.2">
      <c r="A6084" s="226" t="s">
        <v>6611</v>
      </c>
      <c r="B6084" s="223" t="s">
        <v>6612</v>
      </c>
      <c r="C6084" s="220" t="s">
        <v>206</v>
      </c>
      <c r="D6084" s="221">
        <v>164.76</v>
      </c>
    </row>
    <row r="6085" spans="1:4" ht="50.1" customHeight="1" x14ac:dyDescent="0.2">
      <c r="A6085" s="226" t="s">
        <v>33</v>
      </c>
      <c r="B6085" s="223" t="s">
        <v>6613</v>
      </c>
      <c r="C6085" s="220" t="s">
        <v>206</v>
      </c>
      <c r="D6085" s="221">
        <v>57.66</v>
      </c>
    </row>
    <row r="6086" spans="1:4" ht="50.1" customHeight="1" x14ac:dyDescent="0.2">
      <c r="A6086" s="226" t="s">
        <v>6614</v>
      </c>
      <c r="B6086" s="223" t="s">
        <v>6615</v>
      </c>
      <c r="C6086" s="220" t="s">
        <v>206</v>
      </c>
      <c r="D6086" s="221">
        <v>65.900000000000006</v>
      </c>
    </row>
    <row r="6087" spans="1:4" ht="50.1" customHeight="1" x14ac:dyDescent="0.2">
      <c r="A6087" s="226" t="s">
        <v>6616</v>
      </c>
      <c r="B6087" s="223" t="s">
        <v>6617</v>
      </c>
      <c r="C6087" s="220" t="s">
        <v>206</v>
      </c>
      <c r="D6087" s="221">
        <v>74.14</v>
      </c>
    </row>
    <row r="6088" spans="1:4" ht="50.1" customHeight="1" x14ac:dyDescent="0.2">
      <c r="A6088" s="226" t="s">
        <v>6618</v>
      </c>
      <c r="B6088" s="223" t="s">
        <v>6619</v>
      </c>
      <c r="C6088" s="220" t="s">
        <v>206</v>
      </c>
      <c r="D6088" s="221">
        <v>345.99</v>
      </c>
    </row>
    <row r="6089" spans="1:4" ht="50.1" customHeight="1" x14ac:dyDescent="0.2">
      <c r="A6089" s="226" t="s">
        <v>6620</v>
      </c>
      <c r="B6089" s="223" t="s">
        <v>6621</v>
      </c>
      <c r="C6089" s="220" t="s">
        <v>206</v>
      </c>
      <c r="D6089" s="221">
        <v>90.61</v>
      </c>
    </row>
    <row r="6090" spans="1:4" ht="50.1" customHeight="1" x14ac:dyDescent="0.2">
      <c r="A6090" s="226" t="s">
        <v>6622</v>
      </c>
      <c r="B6090" s="223" t="s">
        <v>6623</v>
      </c>
      <c r="C6090" s="220" t="s">
        <v>206</v>
      </c>
      <c r="D6090" s="221">
        <v>189.47</v>
      </c>
    </row>
    <row r="6091" spans="1:4" ht="50.1" customHeight="1" x14ac:dyDescent="0.2">
      <c r="A6091" s="226" t="s">
        <v>6624</v>
      </c>
      <c r="B6091" s="223" t="s">
        <v>6625</v>
      </c>
      <c r="C6091" s="220" t="s">
        <v>206</v>
      </c>
      <c r="D6091" s="221">
        <v>214.18</v>
      </c>
    </row>
    <row r="6092" spans="1:4" ht="50.1" customHeight="1" x14ac:dyDescent="0.2">
      <c r="A6092" s="226" t="s">
        <v>6626</v>
      </c>
      <c r="B6092" s="223" t="s">
        <v>6627</v>
      </c>
      <c r="C6092" s="220" t="s">
        <v>206</v>
      </c>
      <c r="D6092" s="221">
        <v>230.66</v>
      </c>
    </row>
    <row r="6093" spans="1:4" ht="50.1" customHeight="1" x14ac:dyDescent="0.2">
      <c r="A6093" s="226" t="s">
        <v>6628</v>
      </c>
      <c r="B6093" s="223" t="s">
        <v>6629</v>
      </c>
      <c r="C6093" s="220" t="s">
        <v>206</v>
      </c>
      <c r="D6093" s="221">
        <v>49.42</v>
      </c>
    </row>
    <row r="6094" spans="1:4" ht="50.1" customHeight="1" x14ac:dyDescent="0.2">
      <c r="A6094" s="226" t="s">
        <v>6630</v>
      </c>
      <c r="B6094" s="223" t="s">
        <v>6631</v>
      </c>
      <c r="C6094" s="220" t="s">
        <v>206</v>
      </c>
      <c r="D6094" s="221">
        <v>49.42</v>
      </c>
    </row>
    <row r="6095" spans="1:4" ht="50.1" customHeight="1" x14ac:dyDescent="0.2">
      <c r="A6095" s="226" t="s">
        <v>6632</v>
      </c>
      <c r="B6095" s="223" t="s">
        <v>6633</v>
      </c>
      <c r="C6095" s="220" t="s">
        <v>206</v>
      </c>
      <c r="D6095" s="221">
        <v>65.900000000000006</v>
      </c>
    </row>
    <row r="6096" spans="1:4" ht="50.1" customHeight="1" x14ac:dyDescent="0.2">
      <c r="A6096" s="226" t="s">
        <v>6634</v>
      </c>
      <c r="B6096" s="223" t="s">
        <v>6635</v>
      </c>
      <c r="C6096" s="220" t="s">
        <v>206</v>
      </c>
      <c r="D6096" s="221">
        <v>131.80000000000001</v>
      </c>
    </row>
    <row r="6097" spans="1:4" ht="50.1" customHeight="1" x14ac:dyDescent="0.2">
      <c r="A6097" s="226" t="s">
        <v>6636</v>
      </c>
      <c r="B6097" s="223" t="s">
        <v>6637</v>
      </c>
      <c r="C6097" s="220" t="s">
        <v>206</v>
      </c>
      <c r="D6097" s="221">
        <v>214.18</v>
      </c>
    </row>
    <row r="6098" spans="1:4" ht="50.1" customHeight="1" x14ac:dyDescent="0.2">
      <c r="A6098" s="226" t="s">
        <v>6638</v>
      </c>
      <c r="B6098" s="223" t="s">
        <v>6639</v>
      </c>
      <c r="C6098" s="220" t="s">
        <v>206</v>
      </c>
      <c r="D6098" s="221">
        <v>57.66</v>
      </c>
    </row>
    <row r="6099" spans="1:4" ht="50.1" customHeight="1" x14ac:dyDescent="0.2">
      <c r="A6099" s="226" t="s">
        <v>6640</v>
      </c>
      <c r="B6099" s="223" t="s">
        <v>6641</v>
      </c>
      <c r="C6099" s="220" t="s">
        <v>206</v>
      </c>
      <c r="D6099" s="221">
        <v>205.95</v>
      </c>
    </row>
    <row r="6100" spans="1:4" ht="50.1" customHeight="1" x14ac:dyDescent="0.2">
      <c r="A6100" s="226" t="s">
        <v>6642</v>
      </c>
      <c r="B6100" s="223" t="s">
        <v>6643</v>
      </c>
      <c r="C6100" s="220" t="s">
        <v>206</v>
      </c>
      <c r="D6100" s="221">
        <v>148.28</v>
      </c>
    </row>
    <row r="6101" spans="1:4" ht="50.1" customHeight="1" x14ac:dyDescent="0.2">
      <c r="A6101" s="226" t="s">
        <v>6644</v>
      </c>
      <c r="B6101" s="223" t="s">
        <v>6645</v>
      </c>
      <c r="C6101" s="220" t="s">
        <v>206</v>
      </c>
      <c r="D6101" s="221">
        <v>148.28</v>
      </c>
    </row>
    <row r="6102" spans="1:4" ht="50.1" customHeight="1" x14ac:dyDescent="0.2">
      <c r="A6102" s="226" t="s">
        <v>6646</v>
      </c>
      <c r="B6102" s="223" t="s">
        <v>6647</v>
      </c>
      <c r="C6102" s="220" t="s">
        <v>206</v>
      </c>
      <c r="D6102" s="221">
        <v>148.28</v>
      </c>
    </row>
    <row r="6103" spans="1:4" ht="50.1" customHeight="1" x14ac:dyDescent="0.2">
      <c r="A6103" s="226" t="s">
        <v>6648</v>
      </c>
      <c r="B6103" s="223" t="s">
        <v>6649</v>
      </c>
      <c r="C6103" s="220" t="s">
        <v>206</v>
      </c>
      <c r="D6103" s="221">
        <v>164.76</v>
      </c>
    </row>
    <row r="6104" spans="1:4" ht="50.1" customHeight="1" x14ac:dyDescent="0.2">
      <c r="A6104" s="226" t="s">
        <v>6650</v>
      </c>
      <c r="B6104" s="223" t="s">
        <v>6651</v>
      </c>
      <c r="C6104" s="220" t="s">
        <v>206</v>
      </c>
      <c r="D6104" s="221">
        <v>1062.7</v>
      </c>
    </row>
    <row r="6105" spans="1:4" ht="50.1" customHeight="1" x14ac:dyDescent="0.2">
      <c r="A6105" s="226" t="s">
        <v>6652</v>
      </c>
      <c r="B6105" s="223" t="s">
        <v>6653</v>
      </c>
      <c r="C6105" s="220" t="s">
        <v>206</v>
      </c>
      <c r="D6105" s="221">
        <v>222.42</v>
      </c>
    </row>
    <row r="6106" spans="1:4" ht="50.1" customHeight="1" x14ac:dyDescent="0.2">
      <c r="A6106" s="226" t="s">
        <v>35</v>
      </c>
      <c r="B6106" s="223" t="s">
        <v>6654</v>
      </c>
      <c r="C6106" s="220" t="s">
        <v>206</v>
      </c>
      <c r="D6106" s="221">
        <v>123.57</v>
      </c>
    </row>
    <row r="6107" spans="1:4" ht="50.1" customHeight="1" x14ac:dyDescent="0.2">
      <c r="A6107" s="226" t="s">
        <v>6655</v>
      </c>
      <c r="B6107" s="223" t="s">
        <v>6656</v>
      </c>
      <c r="C6107" s="220" t="s">
        <v>206</v>
      </c>
      <c r="D6107" s="221">
        <v>98.85</v>
      </c>
    </row>
    <row r="6108" spans="1:4" ht="50.1" customHeight="1" x14ac:dyDescent="0.2">
      <c r="A6108" s="226" t="s">
        <v>6657</v>
      </c>
      <c r="B6108" s="223" t="s">
        <v>6658</v>
      </c>
      <c r="C6108" s="220" t="s">
        <v>206</v>
      </c>
      <c r="D6108" s="221">
        <v>82.38</v>
      </c>
    </row>
    <row r="6109" spans="1:4" ht="50.1" customHeight="1" x14ac:dyDescent="0.2">
      <c r="A6109" s="226" t="s">
        <v>6659</v>
      </c>
      <c r="B6109" s="223" t="s">
        <v>6660</v>
      </c>
      <c r="C6109" s="220" t="s">
        <v>206</v>
      </c>
      <c r="D6109" s="221">
        <v>119.45</v>
      </c>
    </row>
    <row r="6110" spans="1:4" ht="50.1" customHeight="1" x14ac:dyDescent="0.2">
      <c r="A6110" s="226" t="s">
        <v>6661</v>
      </c>
      <c r="B6110" s="223" t="s">
        <v>6662</v>
      </c>
      <c r="C6110" s="220" t="s">
        <v>206</v>
      </c>
      <c r="D6110" s="221">
        <v>90.61</v>
      </c>
    </row>
    <row r="6111" spans="1:4" ht="50.1" customHeight="1" x14ac:dyDescent="0.2">
      <c r="A6111" s="226" t="s">
        <v>6663</v>
      </c>
      <c r="B6111" s="223" t="s">
        <v>6664</v>
      </c>
      <c r="C6111" s="220" t="s">
        <v>206</v>
      </c>
      <c r="D6111" s="221">
        <v>288.33</v>
      </c>
    </row>
    <row r="6112" spans="1:4" ht="50.1" customHeight="1" x14ac:dyDescent="0.2">
      <c r="A6112" s="226" t="s">
        <v>6665</v>
      </c>
      <c r="B6112" s="223" t="s">
        <v>6666</v>
      </c>
      <c r="C6112" s="220" t="s">
        <v>206</v>
      </c>
      <c r="D6112" s="221">
        <v>82.38</v>
      </c>
    </row>
    <row r="6113" spans="1:4" ht="50.1" customHeight="1" x14ac:dyDescent="0.2">
      <c r="A6113" s="226" t="s">
        <v>6667</v>
      </c>
      <c r="B6113" s="223" t="s">
        <v>6668</v>
      </c>
      <c r="C6113" s="220" t="s">
        <v>206</v>
      </c>
      <c r="D6113" s="221">
        <v>74.14</v>
      </c>
    </row>
    <row r="6114" spans="1:4" ht="50.1" customHeight="1" x14ac:dyDescent="0.2">
      <c r="A6114" s="226" t="s">
        <v>6669</v>
      </c>
      <c r="B6114" s="223" t="s">
        <v>6670</v>
      </c>
      <c r="C6114" s="220" t="s">
        <v>206</v>
      </c>
      <c r="D6114" s="221">
        <v>82.38</v>
      </c>
    </row>
    <row r="6115" spans="1:4" ht="50.1" customHeight="1" x14ac:dyDescent="0.2">
      <c r="A6115" s="226" t="s">
        <v>6671</v>
      </c>
      <c r="B6115" s="223" t="s">
        <v>6672</v>
      </c>
      <c r="C6115" s="220" t="s">
        <v>206</v>
      </c>
      <c r="D6115" s="221">
        <v>65.900000000000006</v>
      </c>
    </row>
    <row r="6116" spans="1:4" ht="50.1" customHeight="1" x14ac:dyDescent="0.2">
      <c r="A6116" s="226" t="s">
        <v>6673</v>
      </c>
      <c r="B6116" s="223" t="s">
        <v>6674</v>
      </c>
      <c r="C6116" s="220" t="s">
        <v>206</v>
      </c>
      <c r="D6116" s="221">
        <v>164.76</v>
      </c>
    </row>
    <row r="6117" spans="1:4" ht="50.1" customHeight="1" x14ac:dyDescent="0.2">
      <c r="A6117" s="226" t="s">
        <v>6675</v>
      </c>
      <c r="B6117" s="223" t="s">
        <v>6676</v>
      </c>
      <c r="C6117" s="220" t="s">
        <v>206</v>
      </c>
      <c r="D6117" s="221">
        <v>82.38</v>
      </c>
    </row>
    <row r="6118" spans="1:4" ht="50.1" customHeight="1" x14ac:dyDescent="0.2">
      <c r="A6118" s="226" t="s">
        <v>6677</v>
      </c>
      <c r="B6118" s="223" t="s">
        <v>6678</v>
      </c>
      <c r="C6118" s="220" t="s">
        <v>206</v>
      </c>
      <c r="D6118" s="221">
        <v>61.78</v>
      </c>
    </row>
    <row r="6119" spans="1:4" ht="50.1" customHeight="1" x14ac:dyDescent="0.2">
      <c r="A6119" s="226" t="s">
        <v>6679</v>
      </c>
      <c r="B6119" s="223" t="s">
        <v>6680</v>
      </c>
      <c r="C6119" s="220" t="s">
        <v>206</v>
      </c>
      <c r="D6119" s="221">
        <v>164.76</v>
      </c>
    </row>
    <row r="6120" spans="1:4" ht="50.1" customHeight="1" x14ac:dyDescent="0.2">
      <c r="A6120" s="226" t="s">
        <v>6681</v>
      </c>
      <c r="B6120" s="223" t="s">
        <v>6682</v>
      </c>
      <c r="C6120" s="220" t="s">
        <v>206</v>
      </c>
      <c r="D6120" s="221">
        <v>41.19</v>
      </c>
    </row>
    <row r="6121" spans="1:4" ht="50.1" customHeight="1" x14ac:dyDescent="0.2">
      <c r="A6121" s="226" t="s">
        <v>6683</v>
      </c>
      <c r="B6121" s="223" t="s">
        <v>6684</v>
      </c>
      <c r="C6121" s="220" t="s">
        <v>206</v>
      </c>
      <c r="D6121" s="221">
        <v>90.61</v>
      </c>
    </row>
    <row r="6122" spans="1:4" ht="50.1" customHeight="1" x14ac:dyDescent="0.2">
      <c r="A6122" s="226" t="s">
        <v>34</v>
      </c>
      <c r="B6122" s="223" t="s">
        <v>6685</v>
      </c>
      <c r="C6122" s="220" t="s">
        <v>206</v>
      </c>
      <c r="D6122" s="221">
        <v>82.38</v>
      </c>
    </row>
    <row r="6123" spans="1:4" ht="50.1" customHeight="1" x14ac:dyDescent="0.2">
      <c r="A6123" s="226" t="s">
        <v>36</v>
      </c>
      <c r="B6123" s="223" t="s">
        <v>6686</v>
      </c>
      <c r="C6123" s="220" t="s">
        <v>206</v>
      </c>
      <c r="D6123" s="221">
        <v>74.14</v>
      </c>
    </row>
    <row r="6124" spans="1:4" ht="50.1" customHeight="1" x14ac:dyDescent="0.2">
      <c r="A6124" s="226" t="s">
        <v>6687</v>
      </c>
      <c r="B6124" s="223" t="s">
        <v>6688</v>
      </c>
      <c r="C6124" s="220" t="s">
        <v>206</v>
      </c>
      <c r="D6124" s="221">
        <v>74.14</v>
      </c>
    </row>
    <row r="6125" spans="1:4" ht="50.1" customHeight="1" x14ac:dyDescent="0.2">
      <c r="A6125" s="226" t="s">
        <v>6689</v>
      </c>
      <c r="B6125" s="223" t="s">
        <v>6690</v>
      </c>
      <c r="C6125" s="220" t="s">
        <v>206</v>
      </c>
      <c r="D6125" s="221">
        <v>205.95</v>
      </c>
    </row>
    <row r="6126" spans="1:4" ht="50.1" customHeight="1" x14ac:dyDescent="0.2">
      <c r="A6126" s="226" t="s">
        <v>37</v>
      </c>
      <c r="B6126" s="223" t="s">
        <v>6691</v>
      </c>
      <c r="C6126" s="220" t="s">
        <v>206</v>
      </c>
      <c r="D6126" s="221">
        <v>53.18</v>
      </c>
    </row>
    <row r="6127" spans="1:4" ht="50.1" customHeight="1" x14ac:dyDescent="0.2">
      <c r="A6127" s="226" t="s">
        <v>6692</v>
      </c>
      <c r="B6127" s="223" t="s">
        <v>6693</v>
      </c>
      <c r="C6127" s="220" t="s">
        <v>206</v>
      </c>
      <c r="D6127" s="221">
        <v>53.18</v>
      </c>
    </row>
    <row r="6128" spans="1:4" ht="50.1" customHeight="1" x14ac:dyDescent="0.2">
      <c r="A6128" s="226" t="s">
        <v>6694</v>
      </c>
      <c r="B6128" s="223" t="s">
        <v>6695</v>
      </c>
      <c r="C6128" s="220" t="s">
        <v>206</v>
      </c>
      <c r="D6128" s="221">
        <v>53.18</v>
      </c>
    </row>
    <row r="6129" spans="1:4" ht="50.1" customHeight="1" x14ac:dyDescent="0.2">
      <c r="A6129" s="226">
        <v>95967</v>
      </c>
      <c r="B6129" s="223" t="s">
        <v>6696</v>
      </c>
      <c r="C6129" s="220" t="s">
        <v>760</v>
      </c>
      <c r="D6129" s="221">
        <v>117.85</v>
      </c>
    </row>
    <row r="6130" spans="1:4" ht="50.1" customHeight="1" x14ac:dyDescent="0.2">
      <c r="A6130" s="226">
        <v>72733</v>
      </c>
      <c r="B6130" s="223" t="s">
        <v>6697</v>
      </c>
      <c r="C6130" s="220" t="s">
        <v>206</v>
      </c>
      <c r="D6130" s="221">
        <v>677.49</v>
      </c>
    </row>
    <row r="6131" spans="1:4" ht="50.1" customHeight="1" x14ac:dyDescent="0.2">
      <c r="A6131" s="226">
        <v>72871</v>
      </c>
      <c r="B6131" s="223" t="s">
        <v>6698</v>
      </c>
      <c r="C6131" s="220" t="s">
        <v>206</v>
      </c>
      <c r="D6131" s="221">
        <v>297.35000000000002</v>
      </c>
    </row>
    <row r="6132" spans="1:4" ht="50.1" customHeight="1" x14ac:dyDescent="0.2">
      <c r="A6132" s="226">
        <v>72872</v>
      </c>
      <c r="B6132" s="223" t="s">
        <v>6699</v>
      </c>
      <c r="C6132" s="220" t="s">
        <v>206</v>
      </c>
      <c r="D6132" s="221">
        <v>487.42</v>
      </c>
    </row>
    <row r="6133" spans="1:4" ht="50.1" customHeight="1" x14ac:dyDescent="0.2">
      <c r="A6133" s="226">
        <v>73610</v>
      </c>
      <c r="B6133" s="223" t="s">
        <v>6700</v>
      </c>
      <c r="C6133" s="220" t="s">
        <v>125</v>
      </c>
      <c r="D6133" s="221">
        <v>1.05</v>
      </c>
    </row>
    <row r="6134" spans="1:4" ht="50.1" customHeight="1" x14ac:dyDescent="0.2">
      <c r="A6134" s="226">
        <v>73679</v>
      </c>
      <c r="B6134" s="223" t="s">
        <v>6701</v>
      </c>
      <c r="C6134" s="220" t="s">
        <v>125</v>
      </c>
      <c r="D6134" s="221">
        <v>2.0499999999999998</v>
      </c>
    </row>
    <row r="6135" spans="1:4" ht="50.1" customHeight="1" x14ac:dyDescent="0.2">
      <c r="A6135" s="226">
        <v>73686</v>
      </c>
      <c r="B6135" s="223" t="s">
        <v>6702</v>
      </c>
      <c r="C6135" s="220" t="s">
        <v>433</v>
      </c>
      <c r="D6135" s="221">
        <v>19.63</v>
      </c>
    </row>
    <row r="6136" spans="1:4" ht="50.1" customHeight="1" x14ac:dyDescent="0.2">
      <c r="A6136" s="226" t="s">
        <v>6703</v>
      </c>
      <c r="B6136" s="223" t="s">
        <v>6704</v>
      </c>
      <c r="C6136" s="220" t="s">
        <v>433</v>
      </c>
      <c r="D6136" s="221">
        <v>9.3000000000000007</v>
      </c>
    </row>
    <row r="6137" spans="1:4" ht="50.1" customHeight="1" x14ac:dyDescent="0.2">
      <c r="A6137" s="226" t="s">
        <v>6705</v>
      </c>
      <c r="B6137" s="223" t="s">
        <v>6706</v>
      </c>
      <c r="C6137" s="220" t="s">
        <v>433</v>
      </c>
      <c r="D6137" s="221">
        <v>3.85</v>
      </c>
    </row>
    <row r="6138" spans="1:4" ht="50.1" customHeight="1" x14ac:dyDescent="0.2">
      <c r="A6138" s="226" t="s">
        <v>6707</v>
      </c>
      <c r="B6138" s="223" t="s">
        <v>6708</v>
      </c>
      <c r="C6138" s="220" t="s">
        <v>433</v>
      </c>
      <c r="D6138" s="221">
        <v>4.96</v>
      </c>
    </row>
    <row r="6139" spans="1:4" ht="50.1" customHeight="1" x14ac:dyDescent="0.2">
      <c r="A6139" s="226">
        <v>85323</v>
      </c>
      <c r="B6139" s="223" t="s">
        <v>6709</v>
      </c>
      <c r="C6139" s="220" t="s">
        <v>125</v>
      </c>
      <c r="D6139" s="221">
        <v>2.02</v>
      </c>
    </row>
    <row r="6140" spans="1:4" ht="50.1" customHeight="1" x14ac:dyDescent="0.2">
      <c r="A6140" s="226" t="s">
        <v>6710</v>
      </c>
      <c r="B6140" s="223" t="s">
        <v>6711</v>
      </c>
      <c r="C6140" s="220" t="s">
        <v>125</v>
      </c>
      <c r="D6140" s="221">
        <v>1.56</v>
      </c>
    </row>
    <row r="6141" spans="1:4" ht="50.1" customHeight="1" x14ac:dyDescent="0.2">
      <c r="A6141" s="226">
        <v>78472</v>
      </c>
      <c r="B6141" s="223" t="s">
        <v>6712</v>
      </c>
      <c r="C6141" s="220" t="s">
        <v>433</v>
      </c>
      <c r="D6141" s="221">
        <v>0.36</v>
      </c>
    </row>
    <row r="6142" spans="1:4" ht="50.1" customHeight="1" x14ac:dyDescent="0.2">
      <c r="A6142" s="226">
        <v>93588</v>
      </c>
      <c r="B6142" s="223" t="s">
        <v>6713</v>
      </c>
      <c r="C6142" s="220" t="s">
        <v>5279</v>
      </c>
      <c r="D6142" s="221">
        <v>1.58</v>
      </c>
    </row>
    <row r="6143" spans="1:4" ht="50.1" customHeight="1" x14ac:dyDescent="0.2">
      <c r="A6143" s="226">
        <v>93589</v>
      </c>
      <c r="B6143" s="223" t="s">
        <v>6714</v>
      </c>
      <c r="C6143" s="220" t="s">
        <v>5279</v>
      </c>
      <c r="D6143" s="221">
        <v>1.21</v>
      </c>
    </row>
    <row r="6144" spans="1:4" ht="50.1" customHeight="1" x14ac:dyDescent="0.2">
      <c r="A6144" s="226">
        <v>93590</v>
      </c>
      <c r="B6144" s="223" t="s">
        <v>6715</v>
      </c>
      <c r="C6144" s="220" t="s">
        <v>5279</v>
      </c>
      <c r="D6144" s="221">
        <v>0.8</v>
      </c>
    </row>
    <row r="6145" spans="1:4" ht="50.1" customHeight="1" x14ac:dyDescent="0.2">
      <c r="A6145" s="226">
        <v>93591</v>
      </c>
      <c r="B6145" s="223" t="s">
        <v>6716</v>
      </c>
      <c r="C6145" s="220" t="s">
        <v>5279</v>
      </c>
      <c r="D6145" s="221">
        <v>1.39</v>
      </c>
    </row>
    <row r="6146" spans="1:4" ht="50.1" customHeight="1" x14ac:dyDescent="0.2">
      <c r="A6146" s="226">
        <v>93592</v>
      </c>
      <c r="B6146" s="223" t="s">
        <v>6717</v>
      </c>
      <c r="C6146" s="220" t="s">
        <v>5279</v>
      </c>
      <c r="D6146" s="221">
        <v>1.06</v>
      </c>
    </row>
    <row r="6147" spans="1:4" ht="50.1" customHeight="1" x14ac:dyDescent="0.2">
      <c r="A6147" s="226">
        <v>93593</v>
      </c>
      <c r="B6147" s="223" t="s">
        <v>6718</v>
      </c>
      <c r="C6147" s="220" t="s">
        <v>5279</v>
      </c>
      <c r="D6147" s="221">
        <v>0.7</v>
      </c>
    </row>
    <row r="6148" spans="1:4" ht="50.1" customHeight="1" x14ac:dyDescent="0.2">
      <c r="A6148" s="226">
        <v>93594</v>
      </c>
      <c r="B6148" s="223" t="s">
        <v>6719</v>
      </c>
      <c r="C6148" s="220" t="s">
        <v>5269</v>
      </c>
      <c r="D6148" s="221">
        <v>1.05</v>
      </c>
    </row>
    <row r="6149" spans="1:4" ht="50.1" customHeight="1" x14ac:dyDescent="0.2">
      <c r="A6149" s="226">
        <v>93595</v>
      </c>
      <c r="B6149" s="223" t="s">
        <v>6720</v>
      </c>
      <c r="C6149" s="220" t="s">
        <v>5269</v>
      </c>
      <c r="D6149" s="221">
        <v>0.8</v>
      </c>
    </row>
    <row r="6150" spans="1:4" ht="50.1" customHeight="1" x14ac:dyDescent="0.2">
      <c r="A6150" s="226">
        <v>93596</v>
      </c>
      <c r="B6150" s="223" t="s">
        <v>6721</v>
      </c>
      <c r="C6150" s="220" t="s">
        <v>5269</v>
      </c>
      <c r="D6150" s="221">
        <v>0.53</v>
      </c>
    </row>
    <row r="6151" spans="1:4" ht="50.1" customHeight="1" x14ac:dyDescent="0.2">
      <c r="A6151" s="226">
        <v>93597</v>
      </c>
      <c r="B6151" s="223" t="s">
        <v>6722</v>
      </c>
      <c r="C6151" s="220" t="s">
        <v>5269</v>
      </c>
      <c r="D6151" s="221">
        <v>0.92</v>
      </c>
    </row>
    <row r="6152" spans="1:4" ht="50.1" customHeight="1" x14ac:dyDescent="0.2">
      <c r="A6152" s="226">
        <v>93598</v>
      </c>
      <c r="B6152" s="223" t="s">
        <v>6723</v>
      </c>
      <c r="C6152" s="220" t="s">
        <v>5269</v>
      </c>
      <c r="D6152" s="221">
        <v>0.7</v>
      </c>
    </row>
    <row r="6153" spans="1:4" ht="50.1" customHeight="1" x14ac:dyDescent="0.2">
      <c r="A6153" s="226">
        <v>93599</v>
      </c>
      <c r="B6153" s="223" t="s">
        <v>6724</v>
      </c>
      <c r="C6153" s="220" t="s">
        <v>5269</v>
      </c>
      <c r="D6153" s="221">
        <v>0.47</v>
      </c>
    </row>
    <row r="6154" spans="1:4" ht="50.1" customHeight="1" x14ac:dyDescent="0.2">
      <c r="A6154" s="226">
        <v>95425</v>
      </c>
      <c r="B6154" s="223" t="s">
        <v>6725</v>
      </c>
      <c r="C6154" s="220" t="s">
        <v>5279</v>
      </c>
      <c r="D6154" s="221">
        <v>1.19</v>
      </c>
    </row>
    <row r="6155" spans="1:4" ht="50.1" customHeight="1" x14ac:dyDescent="0.2">
      <c r="A6155" s="226">
        <v>95426</v>
      </c>
      <c r="B6155" s="223" t="s">
        <v>6726</v>
      </c>
      <c r="C6155" s="220" t="s">
        <v>5279</v>
      </c>
      <c r="D6155" s="221">
        <v>0.91</v>
      </c>
    </row>
    <row r="6156" spans="1:4" ht="50.1" customHeight="1" x14ac:dyDescent="0.2">
      <c r="A6156" s="226">
        <v>95427</v>
      </c>
      <c r="B6156" s="223" t="s">
        <v>6727</v>
      </c>
      <c r="C6156" s="220" t="s">
        <v>5279</v>
      </c>
      <c r="D6156" s="221">
        <v>0.6</v>
      </c>
    </row>
    <row r="6157" spans="1:4" ht="50.1" customHeight="1" x14ac:dyDescent="0.2">
      <c r="A6157" s="226">
        <v>95428</v>
      </c>
      <c r="B6157" s="223" t="s">
        <v>6728</v>
      </c>
      <c r="C6157" s="220" t="s">
        <v>5269</v>
      </c>
      <c r="D6157" s="221">
        <v>0.79</v>
      </c>
    </row>
    <row r="6158" spans="1:4" ht="50.1" customHeight="1" x14ac:dyDescent="0.2">
      <c r="A6158" s="226">
        <v>95429</v>
      </c>
      <c r="B6158" s="223" t="s">
        <v>6729</v>
      </c>
      <c r="C6158" s="220" t="s">
        <v>5269</v>
      </c>
      <c r="D6158" s="221">
        <v>0.6</v>
      </c>
    </row>
    <row r="6159" spans="1:4" ht="50.1" customHeight="1" x14ac:dyDescent="0.2">
      <c r="A6159" s="226">
        <v>95430</v>
      </c>
      <c r="B6159" s="223" t="s">
        <v>6730</v>
      </c>
      <c r="C6159" s="220" t="s">
        <v>5269</v>
      </c>
      <c r="D6159" s="221">
        <v>0.4</v>
      </c>
    </row>
    <row r="6160" spans="1:4" ht="50.1" customHeight="1" x14ac:dyDescent="0.2">
      <c r="A6160" s="226">
        <v>95875</v>
      </c>
      <c r="B6160" s="223" t="s">
        <v>6731</v>
      </c>
      <c r="C6160" s="220" t="s">
        <v>5279</v>
      </c>
      <c r="D6160" s="221">
        <v>1.1299999999999999</v>
      </c>
    </row>
    <row r="6161" spans="1:4" ht="50.1" customHeight="1" x14ac:dyDescent="0.2">
      <c r="A6161" s="226">
        <v>95876</v>
      </c>
      <c r="B6161" s="223" t="s">
        <v>6732</v>
      </c>
      <c r="C6161" s="220" t="s">
        <v>5279</v>
      </c>
      <c r="D6161" s="221">
        <v>0.99</v>
      </c>
    </row>
    <row r="6162" spans="1:4" ht="50.1" customHeight="1" x14ac:dyDescent="0.2">
      <c r="A6162" s="226">
        <v>95877</v>
      </c>
      <c r="B6162" s="223" t="s">
        <v>6733</v>
      </c>
      <c r="C6162" s="220" t="s">
        <v>5279</v>
      </c>
      <c r="D6162" s="221">
        <v>0.86</v>
      </c>
    </row>
    <row r="6163" spans="1:4" ht="50.1" customHeight="1" x14ac:dyDescent="0.2">
      <c r="A6163" s="226">
        <v>95878</v>
      </c>
      <c r="B6163" s="223" t="s">
        <v>6734</v>
      </c>
      <c r="C6163" s="220" t="s">
        <v>5269</v>
      </c>
      <c r="D6163" s="221">
        <v>0.76</v>
      </c>
    </row>
    <row r="6164" spans="1:4" ht="50.1" customHeight="1" x14ac:dyDescent="0.2">
      <c r="A6164" s="226">
        <v>95879</v>
      </c>
      <c r="B6164" s="223" t="s">
        <v>6735</v>
      </c>
      <c r="C6164" s="220" t="s">
        <v>5269</v>
      </c>
      <c r="D6164" s="221">
        <v>0.66</v>
      </c>
    </row>
    <row r="6165" spans="1:4" ht="50.1" customHeight="1" x14ac:dyDescent="0.2">
      <c r="A6165" s="226">
        <v>95880</v>
      </c>
      <c r="B6165" s="223" t="s">
        <v>6736</v>
      </c>
      <c r="C6165" s="220" t="s">
        <v>5269</v>
      </c>
      <c r="D6165" s="221">
        <v>0.56000000000000005</v>
      </c>
    </row>
    <row r="6166" spans="1:4" ht="50.1" customHeight="1" x14ac:dyDescent="0.2">
      <c r="A6166" s="226">
        <v>93176</v>
      </c>
      <c r="B6166" s="223" t="s">
        <v>6737</v>
      </c>
      <c r="C6166" s="220" t="s">
        <v>5269</v>
      </c>
      <c r="D6166" s="221">
        <v>0.46</v>
      </c>
    </row>
    <row r="6167" spans="1:4" ht="50.1" customHeight="1" x14ac:dyDescent="0.2">
      <c r="A6167" s="226">
        <v>93177</v>
      </c>
      <c r="B6167" s="223" t="s">
        <v>6738</v>
      </c>
      <c r="C6167" s="220" t="s">
        <v>5269</v>
      </c>
      <c r="D6167" s="221">
        <v>1.65</v>
      </c>
    </row>
    <row r="6168" spans="1:4" ht="50.1" customHeight="1" x14ac:dyDescent="0.2">
      <c r="A6168" s="226">
        <v>93178</v>
      </c>
      <c r="B6168" s="223" t="s">
        <v>6739</v>
      </c>
      <c r="C6168" s="220" t="s">
        <v>5269</v>
      </c>
      <c r="D6168" s="221">
        <v>0.53</v>
      </c>
    </row>
    <row r="6169" spans="1:4" ht="50.1" customHeight="1" x14ac:dyDescent="0.2">
      <c r="A6169" s="226">
        <v>93179</v>
      </c>
      <c r="B6169" s="223" t="s">
        <v>6740</v>
      </c>
      <c r="C6169" s="220" t="s">
        <v>5269</v>
      </c>
      <c r="D6169" s="221">
        <v>1.83</v>
      </c>
    </row>
    <row r="6170" spans="1:4" ht="50.1" customHeight="1" x14ac:dyDescent="0.2">
      <c r="A6170" s="226" t="s">
        <v>6741</v>
      </c>
      <c r="B6170" s="223" t="s">
        <v>6742</v>
      </c>
      <c r="C6170" s="220" t="s">
        <v>125</v>
      </c>
      <c r="D6170" s="221">
        <v>25.09</v>
      </c>
    </row>
    <row r="6171" spans="1:4" ht="50.1" customHeight="1" x14ac:dyDescent="0.2">
      <c r="A6171" s="226" t="s">
        <v>6743</v>
      </c>
      <c r="B6171" s="223" t="s">
        <v>6744</v>
      </c>
      <c r="C6171" s="220" t="s">
        <v>125</v>
      </c>
      <c r="D6171" s="221">
        <v>25.09</v>
      </c>
    </row>
    <row r="6172" spans="1:4" ht="50.1" customHeight="1" x14ac:dyDescent="0.2">
      <c r="A6172" s="226" t="s">
        <v>6745</v>
      </c>
      <c r="B6172" s="223" t="s">
        <v>6746</v>
      </c>
      <c r="C6172" s="220" t="s">
        <v>125</v>
      </c>
      <c r="D6172" s="221">
        <v>45.23</v>
      </c>
    </row>
    <row r="6173" spans="1:4" ht="50.1" customHeight="1" x14ac:dyDescent="0.2">
      <c r="A6173" s="226" t="s">
        <v>6747</v>
      </c>
      <c r="B6173" s="223" t="s">
        <v>6748</v>
      </c>
      <c r="C6173" s="220" t="s">
        <v>125</v>
      </c>
      <c r="D6173" s="221">
        <v>18.91</v>
      </c>
    </row>
    <row r="6174" spans="1:4" ht="50.1" customHeight="1" x14ac:dyDescent="0.2">
      <c r="A6174" s="226" t="s">
        <v>6749</v>
      </c>
      <c r="B6174" s="223" t="s">
        <v>6750</v>
      </c>
      <c r="C6174" s="220" t="s">
        <v>125</v>
      </c>
      <c r="D6174" s="221">
        <v>29.24</v>
      </c>
    </row>
    <row r="6175" spans="1:4" ht="50.1" customHeight="1" x14ac:dyDescent="0.2">
      <c r="A6175" s="226" t="s">
        <v>6751</v>
      </c>
      <c r="B6175" s="223" t="s">
        <v>6752</v>
      </c>
      <c r="C6175" s="220" t="s">
        <v>125</v>
      </c>
      <c r="D6175" s="221">
        <v>56.67</v>
      </c>
    </row>
    <row r="6176" spans="1:4" ht="50.1" customHeight="1" x14ac:dyDescent="0.2">
      <c r="A6176" s="226" t="s">
        <v>6753</v>
      </c>
      <c r="B6176" s="223" t="s">
        <v>6754</v>
      </c>
      <c r="C6176" s="220" t="s">
        <v>125</v>
      </c>
      <c r="D6176" s="221">
        <v>55.5</v>
      </c>
    </row>
    <row r="6177" spans="1:4" ht="50.1" customHeight="1" x14ac:dyDescent="0.2">
      <c r="A6177" s="226" t="s">
        <v>6755</v>
      </c>
      <c r="B6177" s="223" t="s">
        <v>6756</v>
      </c>
      <c r="C6177" s="220" t="s">
        <v>125</v>
      </c>
      <c r="D6177" s="221">
        <v>53.34</v>
      </c>
    </row>
    <row r="6178" spans="1:4" ht="50.1" customHeight="1" x14ac:dyDescent="0.2">
      <c r="A6178" s="226">
        <v>85171</v>
      </c>
      <c r="B6178" s="223" t="s">
        <v>6757</v>
      </c>
      <c r="C6178" s="220" t="s">
        <v>125</v>
      </c>
      <c r="D6178" s="221">
        <v>3.38</v>
      </c>
    </row>
    <row r="6179" spans="1:4" ht="50.1" customHeight="1" x14ac:dyDescent="0.2">
      <c r="A6179" s="226" t="s">
        <v>6758</v>
      </c>
      <c r="B6179" s="223" t="s">
        <v>6759</v>
      </c>
      <c r="C6179" s="220" t="s">
        <v>433</v>
      </c>
      <c r="D6179" s="221">
        <v>171.77</v>
      </c>
    </row>
    <row r="6180" spans="1:4" ht="50.1" customHeight="1" x14ac:dyDescent="0.2">
      <c r="A6180" s="226" t="s">
        <v>6760</v>
      </c>
      <c r="B6180" s="223" t="s">
        <v>6761</v>
      </c>
      <c r="C6180" s="220" t="s">
        <v>433</v>
      </c>
      <c r="D6180" s="221">
        <v>106.9</v>
      </c>
    </row>
    <row r="6181" spans="1:4" ht="50.1" customHeight="1" x14ac:dyDescent="0.2">
      <c r="A6181" s="226" t="s">
        <v>6762</v>
      </c>
      <c r="B6181" s="223" t="s">
        <v>6763</v>
      </c>
      <c r="C6181" s="220" t="s">
        <v>206</v>
      </c>
      <c r="D6181" s="221">
        <v>144.68</v>
      </c>
    </row>
    <row r="6182" spans="1:4" ht="50.1" customHeight="1" x14ac:dyDescent="0.2">
      <c r="A6182" s="226">
        <v>98509</v>
      </c>
      <c r="B6182" s="223" t="s">
        <v>6764</v>
      </c>
      <c r="C6182" s="220" t="s">
        <v>206</v>
      </c>
      <c r="D6182" s="221">
        <v>50.77</v>
      </c>
    </row>
    <row r="6183" spans="1:4" ht="50.1" customHeight="1" x14ac:dyDescent="0.2">
      <c r="A6183" s="226">
        <v>98510</v>
      </c>
      <c r="B6183" s="223" t="s">
        <v>6765</v>
      </c>
      <c r="C6183" s="220" t="s">
        <v>206</v>
      </c>
      <c r="D6183" s="221">
        <v>71.25</v>
      </c>
    </row>
    <row r="6184" spans="1:4" ht="50.1" customHeight="1" x14ac:dyDescent="0.2">
      <c r="A6184" s="226">
        <v>98511</v>
      </c>
      <c r="B6184" s="223" t="s">
        <v>6766</v>
      </c>
      <c r="C6184" s="220" t="s">
        <v>206</v>
      </c>
      <c r="D6184" s="221">
        <v>138.38999999999999</v>
      </c>
    </row>
    <row r="6185" spans="1:4" ht="50.1" customHeight="1" x14ac:dyDescent="0.2">
      <c r="A6185" s="226">
        <v>98516</v>
      </c>
      <c r="B6185" s="223" t="s">
        <v>6767</v>
      </c>
      <c r="C6185" s="220" t="s">
        <v>206</v>
      </c>
      <c r="D6185" s="221">
        <v>267.33</v>
      </c>
    </row>
    <row r="6186" spans="1:4" ht="50.1" customHeight="1" x14ac:dyDescent="0.2">
      <c r="A6186" s="226">
        <v>98519</v>
      </c>
      <c r="B6186" s="223" t="s">
        <v>6768</v>
      </c>
      <c r="C6186" s="220" t="s">
        <v>433</v>
      </c>
      <c r="D6186" s="221">
        <v>1.33</v>
      </c>
    </row>
    <row r="6187" spans="1:4" ht="50.1" customHeight="1" x14ac:dyDescent="0.2">
      <c r="A6187" s="226">
        <v>98520</v>
      </c>
      <c r="B6187" s="223" t="s">
        <v>6769</v>
      </c>
      <c r="C6187" s="220" t="s">
        <v>433</v>
      </c>
      <c r="D6187" s="221">
        <v>5.28</v>
      </c>
    </row>
    <row r="6188" spans="1:4" ht="50.1" customHeight="1" x14ac:dyDescent="0.2">
      <c r="A6188" s="226">
        <v>98521</v>
      </c>
      <c r="B6188" s="223" t="s">
        <v>6770</v>
      </c>
      <c r="C6188" s="220" t="s">
        <v>433</v>
      </c>
      <c r="D6188" s="221">
        <v>0.23</v>
      </c>
    </row>
    <row r="6189" spans="1:4" ht="50.1" customHeight="1" x14ac:dyDescent="0.2">
      <c r="A6189" s="226">
        <v>98522</v>
      </c>
      <c r="B6189" s="223" t="s">
        <v>6771</v>
      </c>
      <c r="C6189" s="220" t="s">
        <v>125</v>
      </c>
      <c r="D6189" s="221">
        <v>116.01</v>
      </c>
    </row>
    <row r="6190" spans="1:4" ht="50.1" customHeight="1" x14ac:dyDescent="0.2">
      <c r="A6190" s="226">
        <v>98524</v>
      </c>
      <c r="B6190" s="223" t="s">
        <v>6772</v>
      </c>
      <c r="C6190" s="220" t="s">
        <v>433</v>
      </c>
      <c r="D6190" s="221">
        <v>2.16</v>
      </c>
    </row>
    <row r="6191" spans="1:4" ht="50.1" customHeight="1" x14ac:dyDescent="0.2">
      <c r="A6191" s="226">
        <v>85179</v>
      </c>
      <c r="B6191" s="223" t="s">
        <v>6773</v>
      </c>
      <c r="C6191" s="220" t="s">
        <v>433</v>
      </c>
      <c r="D6191" s="221">
        <v>14.52</v>
      </c>
    </row>
    <row r="6192" spans="1:4" ht="50.1" customHeight="1" x14ac:dyDescent="0.2">
      <c r="A6192" s="226">
        <v>85180</v>
      </c>
      <c r="B6192" s="223" t="s">
        <v>6774</v>
      </c>
      <c r="C6192" s="220" t="s">
        <v>433</v>
      </c>
      <c r="D6192" s="221">
        <v>14.52</v>
      </c>
    </row>
    <row r="6193" spans="1:4" ht="50.1" customHeight="1" x14ac:dyDescent="0.2">
      <c r="A6193" s="226">
        <v>98503</v>
      </c>
      <c r="B6193" s="223" t="s">
        <v>6775</v>
      </c>
      <c r="C6193" s="220" t="s">
        <v>433</v>
      </c>
      <c r="D6193" s="221">
        <v>16.5</v>
      </c>
    </row>
    <row r="6194" spans="1:4" ht="50.1" customHeight="1" x14ac:dyDescent="0.2">
      <c r="A6194" s="226">
        <v>98504</v>
      </c>
      <c r="B6194" s="223" t="s">
        <v>6776</v>
      </c>
      <c r="C6194" s="220" t="s">
        <v>433</v>
      </c>
      <c r="D6194" s="221">
        <v>7.38</v>
      </c>
    </row>
    <row r="6195" spans="1:4" ht="50.1" customHeight="1" x14ac:dyDescent="0.2">
      <c r="A6195" s="226">
        <v>98505</v>
      </c>
      <c r="B6195" s="223" t="s">
        <v>6777</v>
      </c>
      <c r="C6195" s="220" t="s">
        <v>433</v>
      </c>
      <c r="D6195" s="221">
        <v>72.459999999999994</v>
      </c>
    </row>
    <row r="6196" spans="1:4" ht="50.1" customHeight="1" x14ac:dyDescent="0.2">
      <c r="A6196" s="226">
        <v>85184</v>
      </c>
      <c r="B6196" s="223" t="s">
        <v>6778</v>
      </c>
      <c r="C6196" s="220" t="s">
        <v>433</v>
      </c>
      <c r="D6196" s="221">
        <v>3.34</v>
      </c>
    </row>
    <row r="6197" spans="1:4" ht="50.1" customHeight="1" x14ac:dyDescent="0.2">
      <c r="A6197" s="226">
        <v>85185</v>
      </c>
      <c r="B6197" s="223" t="s">
        <v>6779</v>
      </c>
      <c r="C6197" s="220" t="s">
        <v>433</v>
      </c>
      <c r="D6197" s="221">
        <v>4.21</v>
      </c>
    </row>
    <row r="6198" spans="1:4" ht="50.1" customHeight="1" x14ac:dyDescent="0.2">
      <c r="A6198" s="226">
        <v>98525</v>
      </c>
      <c r="B6198" s="223" t="s">
        <v>6780</v>
      </c>
      <c r="C6198" s="220" t="s">
        <v>433</v>
      </c>
      <c r="D6198" s="221">
        <v>0.27</v>
      </c>
    </row>
    <row r="6199" spans="1:4" ht="50.1" customHeight="1" x14ac:dyDescent="0.2">
      <c r="A6199" s="226">
        <v>98526</v>
      </c>
      <c r="B6199" s="223" t="s">
        <v>6781</v>
      </c>
      <c r="C6199" s="220" t="s">
        <v>206</v>
      </c>
      <c r="D6199" s="221">
        <v>58.96</v>
      </c>
    </row>
    <row r="6200" spans="1:4" ht="50.1" customHeight="1" x14ac:dyDescent="0.2">
      <c r="A6200" s="226">
        <v>98527</v>
      </c>
      <c r="B6200" s="223" t="s">
        <v>6782</v>
      </c>
      <c r="C6200" s="220" t="s">
        <v>206</v>
      </c>
      <c r="D6200" s="221">
        <v>126.95</v>
      </c>
    </row>
    <row r="6201" spans="1:4" ht="50.1" customHeight="1" x14ac:dyDescent="0.2">
      <c r="A6201" s="226">
        <v>98528</v>
      </c>
      <c r="B6201" s="223" t="s">
        <v>6783</v>
      </c>
      <c r="C6201" s="220" t="s">
        <v>206</v>
      </c>
      <c r="D6201" s="221">
        <v>185.64</v>
      </c>
    </row>
    <row r="6202" spans="1:4" ht="50.1" customHeight="1" x14ac:dyDescent="0.2">
      <c r="A6202" s="226">
        <v>98529</v>
      </c>
      <c r="B6202" s="223" t="s">
        <v>6784</v>
      </c>
      <c r="C6202" s="220" t="s">
        <v>206</v>
      </c>
      <c r="D6202" s="221">
        <v>46.67</v>
      </c>
    </row>
    <row r="6203" spans="1:4" ht="50.1" customHeight="1" x14ac:dyDescent="0.2">
      <c r="A6203" s="226">
        <v>98530</v>
      </c>
      <c r="B6203" s="223" t="s">
        <v>6785</v>
      </c>
      <c r="C6203" s="220" t="s">
        <v>206</v>
      </c>
      <c r="D6203" s="221">
        <v>83.16</v>
      </c>
    </row>
    <row r="6204" spans="1:4" ht="50.1" customHeight="1" x14ac:dyDescent="0.2">
      <c r="A6204" s="226">
        <v>98531</v>
      </c>
      <c r="B6204" s="223" t="s">
        <v>6786</v>
      </c>
      <c r="C6204" s="220" t="s">
        <v>206</v>
      </c>
      <c r="D6204" s="221">
        <v>185.16</v>
      </c>
    </row>
    <row r="6205" spans="1:4" ht="50.1" customHeight="1" x14ac:dyDescent="0.2">
      <c r="A6205" s="226">
        <v>98532</v>
      </c>
      <c r="B6205" s="223" t="s">
        <v>6787</v>
      </c>
      <c r="C6205" s="220" t="s">
        <v>206</v>
      </c>
      <c r="D6205" s="221">
        <v>63.67</v>
      </c>
    </row>
    <row r="6206" spans="1:4" ht="50.1" customHeight="1" x14ac:dyDescent="0.2">
      <c r="A6206" s="226">
        <v>98533</v>
      </c>
      <c r="B6206" s="223" t="s">
        <v>6788</v>
      </c>
      <c r="C6206" s="220" t="s">
        <v>206</v>
      </c>
      <c r="D6206" s="221">
        <v>174.32</v>
      </c>
    </row>
    <row r="6207" spans="1:4" ht="50.1" customHeight="1" x14ac:dyDescent="0.2">
      <c r="A6207" s="226">
        <v>98534</v>
      </c>
      <c r="B6207" s="223" t="s">
        <v>6789</v>
      </c>
      <c r="C6207" s="220" t="s">
        <v>206</v>
      </c>
      <c r="D6207" s="221">
        <v>446.7</v>
      </c>
    </row>
    <row r="6208" spans="1:4" ht="50.1" customHeight="1" x14ac:dyDescent="0.2">
      <c r="A6208" s="226">
        <v>98535</v>
      </c>
      <c r="B6208" s="223" t="s">
        <v>6790</v>
      </c>
      <c r="C6208" s="220" t="s">
        <v>206</v>
      </c>
      <c r="D6208" s="221">
        <v>706.88</v>
      </c>
    </row>
    <row r="6209" spans="1:4" ht="50.1" customHeight="1" x14ac:dyDescent="0.2">
      <c r="A6209" s="226">
        <v>88236</v>
      </c>
      <c r="B6209" s="223" t="s">
        <v>6791</v>
      </c>
      <c r="C6209" s="220" t="s">
        <v>760</v>
      </c>
      <c r="D6209" s="221">
        <v>0.4</v>
      </c>
    </row>
    <row r="6210" spans="1:4" ht="50.1" customHeight="1" x14ac:dyDescent="0.2">
      <c r="A6210" s="226">
        <v>88237</v>
      </c>
      <c r="B6210" s="223" t="s">
        <v>6792</v>
      </c>
      <c r="C6210" s="220" t="s">
        <v>760</v>
      </c>
      <c r="D6210" s="221">
        <v>0.86</v>
      </c>
    </row>
    <row r="6211" spans="1:4" ht="50.1" customHeight="1" x14ac:dyDescent="0.2">
      <c r="A6211" s="226">
        <v>88238</v>
      </c>
      <c r="B6211" s="223" t="s">
        <v>6793</v>
      </c>
      <c r="C6211" s="220" t="s">
        <v>760</v>
      </c>
      <c r="D6211" s="221">
        <v>13.2</v>
      </c>
    </row>
    <row r="6212" spans="1:4" ht="50.1" customHeight="1" x14ac:dyDescent="0.2">
      <c r="A6212" s="226">
        <v>88239</v>
      </c>
      <c r="B6212" s="223" t="s">
        <v>6794</v>
      </c>
      <c r="C6212" s="220" t="s">
        <v>760</v>
      </c>
      <c r="D6212" s="221">
        <v>14.48</v>
      </c>
    </row>
    <row r="6213" spans="1:4" ht="50.1" customHeight="1" x14ac:dyDescent="0.2">
      <c r="A6213" s="226">
        <v>88240</v>
      </c>
      <c r="B6213" s="223" t="s">
        <v>6795</v>
      </c>
      <c r="C6213" s="220" t="s">
        <v>760</v>
      </c>
      <c r="D6213" s="221">
        <v>17.25</v>
      </c>
    </row>
    <row r="6214" spans="1:4" ht="50.1" customHeight="1" x14ac:dyDescent="0.2">
      <c r="A6214" s="226">
        <v>88241</v>
      </c>
      <c r="B6214" s="223" t="s">
        <v>6796</v>
      </c>
      <c r="C6214" s="220" t="s">
        <v>760</v>
      </c>
      <c r="D6214" s="221">
        <v>13.54</v>
      </c>
    </row>
    <row r="6215" spans="1:4" ht="50.1" customHeight="1" x14ac:dyDescent="0.2">
      <c r="A6215" s="226">
        <v>88242</v>
      </c>
      <c r="B6215" s="223" t="s">
        <v>6797</v>
      </c>
      <c r="C6215" s="220" t="s">
        <v>760</v>
      </c>
      <c r="D6215" s="221">
        <v>13.96</v>
      </c>
    </row>
    <row r="6216" spans="1:4" ht="50.1" customHeight="1" x14ac:dyDescent="0.2">
      <c r="A6216" s="226">
        <v>88243</v>
      </c>
      <c r="B6216" s="223" t="s">
        <v>6798</v>
      </c>
      <c r="C6216" s="220" t="s">
        <v>760</v>
      </c>
      <c r="D6216" s="221">
        <v>16.18</v>
      </c>
    </row>
    <row r="6217" spans="1:4" ht="50.1" customHeight="1" x14ac:dyDescent="0.2">
      <c r="A6217" s="226">
        <v>88245</v>
      </c>
      <c r="B6217" s="223" t="s">
        <v>6799</v>
      </c>
      <c r="C6217" s="220" t="s">
        <v>760</v>
      </c>
      <c r="D6217" s="221">
        <v>17.8</v>
      </c>
    </row>
    <row r="6218" spans="1:4" ht="50.1" customHeight="1" x14ac:dyDescent="0.2">
      <c r="A6218" s="226">
        <v>88246</v>
      </c>
      <c r="B6218" s="223" t="s">
        <v>6800</v>
      </c>
      <c r="C6218" s="220" t="s">
        <v>760</v>
      </c>
      <c r="D6218" s="221">
        <v>22.28</v>
      </c>
    </row>
    <row r="6219" spans="1:4" ht="50.1" customHeight="1" x14ac:dyDescent="0.2">
      <c r="A6219" s="226">
        <v>88247</v>
      </c>
      <c r="B6219" s="223" t="s">
        <v>6801</v>
      </c>
      <c r="C6219" s="220" t="s">
        <v>760</v>
      </c>
      <c r="D6219" s="221">
        <v>15.28</v>
      </c>
    </row>
    <row r="6220" spans="1:4" ht="50.1" customHeight="1" x14ac:dyDescent="0.2">
      <c r="A6220" s="226">
        <v>88248</v>
      </c>
      <c r="B6220" s="223" t="s">
        <v>6802</v>
      </c>
      <c r="C6220" s="220" t="s">
        <v>760</v>
      </c>
      <c r="D6220" s="221">
        <v>12.93</v>
      </c>
    </row>
    <row r="6221" spans="1:4" ht="50.1" customHeight="1" x14ac:dyDescent="0.2">
      <c r="A6221" s="226">
        <v>88249</v>
      </c>
      <c r="B6221" s="223" t="s">
        <v>6803</v>
      </c>
      <c r="C6221" s="220" t="s">
        <v>760</v>
      </c>
      <c r="D6221" s="221">
        <v>29.2</v>
      </c>
    </row>
    <row r="6222" spans="1:4" ht="50.1" customHeight="1" x14ac:dyDescent="0.2">
      <c r="A6222" s="226">
        <v>88250</v>
      </c>
      <c r="B6222" s="223" t="s">
        <v>6804</v>
      </c>
      <c r="C6222" s="220" t="s">
        <v>760</v>
      </c>
      <c r="D6222" s="221">
        <v>20.25</v>
      </c>
    </row>
    <row r="6223" spans="1:4" ht="50.1" customHeight="1" x14ac:dyDescent="0.2">
      <c r="A6223" s="226">
        <v>88251</v>
      </c>
      <c r="B6223" s="223" t="s">
        <v>6805</v>
      </c>
      <c r="C6223" s="220" t="s">
        <v>760</v>
      </c>
      <c r="D6223" s="221">
        <v>13.91</v>
      </c>
    </row>
    <row r="6224" spans="1:4" ht="50.1" customHeight="1" x14ac:dyDescent="0.2">
      <c r="A6224" s="226">
        <v>88252</v>
      </c>
      <c r="B6224" s="223" t="s">
        <v>6806</v>
      </c>
      <c r="C6224" s="220" t="s">
        <v>760</v>
      </c>
      <c r="D6224" s="221">
        <v>14.04</v>
      </c>
    </row>
    <row r="6225" spans="1:4" ht="50.1" customHeight="1" x14ac:dyDescent="0.2">
      <c r="A6225" s="226">
        <v>88253</v>
      </c>
      <c r="B6225" s="223" t="s">
        <v>6807</v>
      </c>
      <c r="C6225" s="220" t="s">
        <v>760</v>
      </c>
      <c r="D6225" s="221">
        <v>15.8</v>
      </c>
    </row>
    <row r="6226" spans="1:4" ht="50.1" customHeight="1" x14ac:dyDescent="0.2">
      <c r="A6226" s="226">
        <v>88255</v>
      </c>
      <c r="B6226" s="223" t="s">
        <v>6808</v>
      </c>
      <c r="C6226" s="220" t="s">
        <v>760</v>
      </c>
      <c r="D6226" s="221">
        <v>31.59</v>
      </c>
    </row>
    <row r="6227" spans="1:4" ht="50.1" customHeight="1" x14ac:dyDescent="0.2">
      <c r="A6227" s="226">
        <v>88256</v>
      </c>
      <c r="B6227" s="223" t="s">
        <v>6809</v>
      </c>
      <c r="C6227" s="220" t="s">
        <v>760</v>
      </c>
      <c r="D6227" s="221">
        <v>21.72</v>
      </c>
    </row>
    <row r="6228" spans="1:4" ht="50.1" customHeight="1" x14ac:dyDescent="0.2">
      <c r="A6228" s="226">
        <v>88257</v>
      </c>
      <c r="B6228" s="223" t="s">
        <v>6810</v>
      </c>
      <c r="C6228" s="220" t="s">
        <v>760</v>
      </c>
      <c r="D6228" s="221">
        <v>22.33</v>
      </c>
    </row>
    <row r="6229" spans="1:4" ht="50.1" customHeight="1" x14ac:dyDescent="0.2">
      <c r="A6229" s="226">
        <v>88258</v>
      </c>
      <c r="B6229" s="223" t="s">
        <v>6811</v>
      </c>
      <c r="C6229" s="220" t="s">
        <v>760</v>
      </c>
      <c r="D6229" s="221">
        <v>14.11</v>
      </c>
    </row>
    <row r="6230" spans="1:4" ht="50.1" customHeight="1" x14ac:dyDescent="0.2">
      <c r="A6230" s="226">
        <v>88259</v>
      </c>
      <c r="B6230" s="223" t="s">
        <v>6812</v>
      </c>
      <c r="C6230" s="220" t="s">
        <v>760</v>
      </c>
      <c r="D6230" s="221">
        <v>20.420000000000002</v>
      </c>
    </row>
    <row r="6231" spans="1:4" ht="50.1" customHeight="1" x14ac:dyDescent="0.2">
      <c r="A6231" s="226">
        <v>88260</v>
      </c>
      <c r="B6231" s="223" t="s">
        <v>6813</v>
      </c>
      <c r="C6231" s="220" t="s">
        <v>760</v>
      </c>
      <c r="D6231" s="221">
        <v>17.38</v>
      </c>
    </row>
    <row r="6232" spans="1:4" ht="50.1" customHeight="1" x14ac:dyDescent="0.2">
      <c r="A6232" s="226">
        <v>88261</v>
      </c>
      <c r="B6232" s="223" t="s">
        <v>6814</v>
      </c>
      <c r="C6232" s="220" t="s">
        <v>760</v>
      </c>
      <c r="D6232" s="221">
        <v>16.57</v>
      </c>
    </row>
    <row r="6233" spans="1:4" ht="50.1" customHeight="1" x14ac:dyDescent="0.2">
      <c r="A6233" s="226">
        <v>88262</v>
      </c>
      <c r="B6233" s="223" t="s">
        <v>6815</v>
      </c>
      <c r="C6233" s="220" t="s">
        <v>760</v>
      </c>
      <c r="D6233" s="221">
        <v>17.38</v>
      </c>
    </row>
    <row r="6234" spans="1:4" ht="50.1" customHeight="1" x14ac:dyDescent="0.2">
      <c r="A6234" s="226">
        <v>88263</v>
      </c>
      <c r="B6234" s="223" t="s">
        <v>6816</v>
      </c>
      <c r="C6234" s="220" t="s">
        <v>760</v>
      </c>
      <c r="D6234" s="221">
        <v>19.93</v>
      </c>
    </row>
    <row r="6235" spans="1:4" ht="50.1" customHeight="1" x14ac:dyDescent="0.2">
      <c r="A6235" s="226">
        <v>88264</v>
      </c>
      <c r="B6235" s="223" t="s">
        <v>6817</v>
      </c>
      <c r="C6235" s="220" t="s">
        <v>760</v>
      </c>
      <c r="D6235" s="221">
        <v>20.23</v>
      </c>
    </row>
    <row r="6236" spans="1:4" ht="50.1" customHeight="1" x14ac:dyDescent="0.2">
      <c r="A6236" s="226">
        <v>88265</v>
      </c>
      <c r="B6236" s="223" t="s">
        <v>6818</v>
      </c>
      <c r="C6236" s="220" t="s">
        <v>760</v>
      </c>
      <c r="D6236" s="221">
        <v>21.17</v>
      </c>
    </row>
    <row r="6237" spans="1:4" ht="50.1" customHeight="1" x14ac:dyDescent="0.2">
      <c r="A6237" s="226">
        <v>88266</v>
      </c>
      <c r="B6237" s="223" t="s">
        <v>6819</v>
      </c>
      <c r="C6237" s="220" t="s">
        <v>760</v>
      </c>
      <c r="D6237" s="221">
        <v>21.38</v>
      </c>
    </row>
    <row r="6238" spans="1:4" ht="50.1" customHeight="1" x14ac:dyDescent="0.2">
      <c r="A6238" s="226">
        <v>88267</v>
      </c>
      <c r="B6238" s="223" t="s">
        <v>6820</v>
      </c>
      <c r="C6238" s="220" t="s">
        <v>760</v>
      </c>
      <c r="D6238" s="221">
        <v>16.77</v>
      </c>
    </row>
    <row r="6239" spans="1:4" ht="50.1" customHeight="1" x14ac:dyDescent="0.2">
      <c r="A6239" s="226">
        <v>88268</v>
      </c>
      <c r="B6239" s="223" t="s">
        <v>6821</v>
      </c>
      <c r="C6239" s="220" t="s">
        <v>760</v>
      </c>
      <c r="D6239" s="221">
        <v>18.059999999999999</v>
      </c>
    </row>
    <row r="6240" spans="1:4" ht="50.1" customHeight="1" x14ac:dyDescent="0.2">
      <c r="A6240" s="226">
        <v>88269</v>
      </c>
      <c r="B6240" s="223" t="s">
        <v>6822</v>
      </c>
      <c r="C6240" s="220" t="s">
        <v>760</v>
      </c>
      <c r="D6240" s="221">
        <v>17.38</v>
      </c>
    </row>
    <row r="6241" spans="1:4" ht="50.1" customHeight="1" x14ac:dyDescent="0.2">
      <c r="A6241" s="226">
        <v>88270</v>
      </c>
      <c r="B6241" s="223" t="s">
        <v>6823</v>
      </c>
      <c r="C6241" s="220" t="s">
        <v>760</v>
      </c>
      <c r="D6241" s="221">
        <v>18.829999999999998</v>
      </c>
    </row>
    <row r="6242" spans="1:4" ht="50.1" customHeight="1" x14ac:dyDescent="0.2">
      <c r="A6242" s="226">
        <v>88272</v>
      </c>
      <c r="B6242" s="223" t="s">
        <v>6824</v>
      </c>
      <c r="C6242" s="220" t="s">
        <v>760</v>
      </c>
      <c r="D6242" s="221">
        <v>17.04</v>
      </c>
    </row>
    <row r="6243" spans="1:4" ht="50.1" customHeight="1" x14ac:dyDescent="0.2">
      <c r="A6243" s="226">
        <v>88273</v>
      </c>
      <c r="B6243" s="223" t="s">
        <v>6825</v>
      </c>
      <c r="C6243" s="220" t="s">
        <v>760</v>
      </c>
      <c r="D6243" s="221">
        <v>17.7</v>
      </c>
    </row>
    <row r="6244" spans="1:4" ht="50.1" customHeight="1" x14ac:dyDescent="0.2">
      <c r="A6244" s="226">
        <v>88274</v>
      </c>
      <c r="B6244" s="223" t="s">
        <v>6826</v>
      </c>
      <c r="C6244" s="220" t="s">
        <v>760</v>
      </c>
      <c r="D6244" s="221">
        <v>20.53</v>
      </c>
    </row>
    <row r="6245" spans="1:4" ht="50.1" customHeight="1" x14ac:dyDescent="0.2">
      <c r="A6245" s="226">
        <v>88275</v>
      </c>
      <c r="B6245" s="223" t="s">
        <v>6827</v>
      </c>
      <c r="C6245" s="220" t="s">
        <v>760</v>
      </c>
      <c r="D6245" s="221">
        <v>32.64</v>
      </c>
    </row>
    <row r="6246" spans="1:4" ht="50.1" customHeight="1" x14ac:dyDescent="0.2">
      <c r="A6246" s="226">
        <v>88277</v>
      </c>
      <c r="B6246" s="223" t="s">
        <v>6828</v>
      </c>
      <c r="C6246" s="220" t="s">
        <v>760</v>
      </c>
      <c r="D6246" s="221">
        <v>32.86</v>
      </c>
    </row>
    <row r="6247" spans="1:4" ht="50.1" customHeight="1" x14ac:dyDescent="0.2">
      <c r="A6247" s="226">
        <v>88278</v>
      </c>
      <c r="B6247" s="223" t="s">
        <v>6829</v>
      </c>
      <c r="C6247" s="220" t="s">
        <v>760</v>
      </c>
      <c r="D6247" s="221">
        <v>25.7</v>
      </c>
    </row>
    <row r="6248" spans="1:4" ht="50.1" customHeight="1" x14ac:dyDescent="0.2">
      <c r="A6248" s="226">
        <v>88279</v>
      </c>
      <c r="B6248" s="223" t="s">
        <v>6830</v>
      </c>
      <c r="C6248" s="220" t="s">
        <v>760</v>
      </c>
      <c r="D6248" s="221">
        <v>27.22</v>
      </c>
    </row>
    <row r="6249" spans="1:4" ht="50.1" customHeight="1" x14ac:dyDescent="0.2">
      <c r="A6249" s="226">
        <v>88281</v>
      </c>
      <c r="B6249" s="223" t="s">
        <v>6831</v>
      </c>
      <c r="C6249" s="220" t="s">
        <v>760</v>
      </c>
      <c r="D6249" s="221">
        <v>22.17</v>
      </c>
    </row>
    <row r="6250" spans="1:4" ht="50.1" customHeight="1" x14ac:dyDescent="0.2">
      <c r="A6250" s="226">
        <v>88282</v>
      </c>
      <c r="B6250" s="223" t="s">
        <v>6832</v>
      </c>
      <c r="C6250" s="220" t="s">
        <v>760</v>
      </c>
      <c r="D6250" s="221">
        <v>23.36</v>
      </c>
    </row>
    <row r="6251" spans="1:4" ht="50.1" customHeight="1" x14ac:dyDescent="0.2">
      <c r="A6251" s="226">
        <v>88283</v>
      </c>
      <c r="B6251" s="223" t="s">
        <v>6833</v>
      </c>
      <c r="C6251" s="220" t="s">
        <v>760</v>
      </c>
      <c r="D6251" s="221">
        <v>30.42</v>
      </c>
    </row>
    <row r="6252" spans="1:4" ht="50.1" customHeight="1" x14ac:dyDescent="0.2">
      <c r="A6252" s="226">
        <v>88284</v>
      </c>
      <c r="B6252" s="223" t="s">
        <v>6834</v>
      </c>
      <c r="C6252" s="220" t="s">
        <v>760</v>
      </c>
      <c r="D6252" s="221">
        <v>20.34</v>
      </c>
    </row>
    <row r="6253" spans="1:4" ht="50.1" customHeight="1" x14ac:dyDescent="0.2">
      <c r="A6253" s="226">
        <v>88285</v>
      </c>
      <c r="B6253" s="223" t="s">
        <v>6835</v>
      </c>
      <c r="C6253" s="220" t="s">
        <v>760</v>
      </c>
      <c r="D6253" s="221">
        <v>22.17</v>
      </c>
    </row>
    <row r="6254" spans="1:4" ht="50.1" customHeight="1" x14ac:dyDescent="0.2">
      <c r="A6254" s="226">
        <v>88286</v>
      </c>
      <c r="B6254" s="223" t="s">
        <v>6836</v>
      </c>
      <c r="C6254" s="220" t="s">
        <v>760</v>
      </c>
      <c r="D6254" s="221">
        <v>17.91</v>
      </c>
    </row>
    <row r="6255" spans="1:4" ht="50.1" customHeight="1" x14ac:dyDescent="0.2">
      <c r="A6255" s="226">
        <v>88288</v>
      </c>
      <c r="B6255" s="223" t="s">
        <v>6837</v>
      </c>
      <c r="C6255" s="220" t="s">
        <v>760</v>
      </c>
      <c r="D6255" s="221">
        <v>18.989999999999998</v>
      </c>
    </row>
    <row r="6256" spans="1:4" ht="50.1" customHeight="1" x14ac:dyDescent="0.2">
      <c r="A6256" s="226">
        <v>88291</v>
      </c>
      <c r="B6256" s="223" t="s">
        <v>6838</v>
      </c>
      <c r="C6256" s="220" t="s">
        <v>760</v>
      </c>
      <c r="D6256" s="221">
        <v>22.2</v>
      </c>
    </row>
    <row r="6257" spans="1:4" ht="50.1" customHeight="1" x14ac:dyDescent="0.2">
      <c r="A6257" s="226">
        <v>88292</v>
      </c>
      <c r="B6257" s="223" t="s">
        <v>6839</v>
      </c>
      <c r="C6257" s="220" t="s">
        <v>760</v>
      </c>
      <c r="D6257" s="221">
        <v>23.84</v>
      </c>
    </row>
    <row r="6258" spans="1:4" ht="50.1" customHeight="1" x14ac:dyDescent="0.2">
      <c r="A6258" s="226">
        <v>88293</v>
      </c>
      <c r="B6258" s="223" t="s">
        <v>6840</v>
      </c>
      <c r="C6258" s="220" t="s">
        <v>760</v>
      </c>
      <c r="D6258" s="221">
        <v>26.59</v>
      </c>
    </row>
    <row r="6259" spans="1:4" ht="50.1" customHeight="1" x14ac:dyDescent="0.2">
      <c r="A6259" s="226">
        <v>88294</v>
      </c>
      <c r="B6259" s="223" t="s">
        <v>6841</v>
      </c>
      <c r="C6259" s="220" t="s">
        <v>760</v>
      </c>
      <c r="D6259" s="221">
        <v>28.9</v>
      </c>
    </row>
    <row r="6260" spans="1:4" ht="50.1" customHeight="1" x14ac:dyDescent="0.2">
      <c r="A6260" s="226">
        <v>88295</v>
      </c>
      <c r="B6260" s="223" t="s">
        <v>6842</v>
      </c>
      <c r="C6260" s="220" t="s">
        <v>760</v>
      </c>
      <c r="D6260" s="221">
        <v>20.25</v>
      </c>
    </row>
    <row r="6261" spans="1:4" ht="50.1" customHeight="1" x14ac:dyDescent="0.2">
      <c r="A6261" s="226">
        <v>88296</v>
      </c>
      <c r="B6261" s="223" t="s">
        <v>6843</v>
      </c>
      <c r="C6261" s="220" t="s">
        <v>760</v>
      </c>
      <c r="D6261" s="221">
        <v>21.91</v>
      </c>
    </row>
    <row r="6262" spans="1:4" ht="50.1" customHeight="1" x14ac:dyDescent="0.2">
      <c r="A6262" s="226">
        <v>88297</v>
      </c>
      <c r="B6262" s="223" t="s">
        <v>6844</v>
      </c>
      <c r="C6262" s="220" t="s">
        <v>760</v>
      </c>
      <c r="D6262" s="221">
        <v>25.02</v>
      </c>
    </row>
    <row r="6263" spans="1:4" ht="50.1" customHeight="1" x14ac:dyDescent="0.2">
      <c r="A6263" s="226">
        <v>88298</v>
      </c>
      <c r="B6263" s="223" t="s">
        <v>6845</v>
      </c>
      <c r="C6263" s="220" t="s">
        <v>760</v>
      </c>
      <c r="D6263" s="221">
        <v>21.11</v>
      </c>
    </row>
    <row r="6264" spans="1:4" ht="50.1" customHeight="1" x14ac:dyDescent="0.2">
      <c r="A6264" s="226">
        <v>88299</v>
      </c>
      <c r="B6264" s="223" t="s">
        <v>6846</v>
      </c>
      <c r="C6264" s="220" t="s">
        <v>760</v>
      </c>
      <c r="D6264" s="221">
        <v>26.98</v>
      </c>
    </row>
    <row r="6265" spans="1:4" ht="50.1" customHeight="1" x14ac:dyDescent="0.2">
      <c r="A6265" s="226">
        <v>88300</v>
      </c>
      <c r="B6265" s="223" t="s">
        <v>6847</v>
      </c>
      <c r="C6265" s="220" t="s">
        <v>760</v>
      </c>
      <c r="D6265" s="221">
        <v>32.4</v>
      </c>
    </row>
    <row r="6266" spans="1:4" ht="50.1" customHeight="1" x14ac:dyDescent="0.2">
      <c r="A6266" s="226">
        <v>88301</v>
      </c>
      <c r="B6266" s="223" t="s">
        <v>6848</v>
      </c>
      <c r="C6266" s="220" t="s">
        <v>760</v>
      </c>
      <c r="D6266" s="221">
        <v>24.17</v>
      </c>
    </row>
    <row r="6267" spans="1:4" ht="50.1" customHeight="1" x14ac:dyDescent="0.2">
      <c r="A6267" s="226">
        <v>88302</v>
      </c>
      <c r="B6267" s="223" t="s">
        <v>6849</v>
      </c>
      <c r="C6267" s="220" t="s">
        <v>760</v>
      </c>
      <c r="D6267" s="221">
        <v>27.77</v>
      </c>
    </row>
    <row r="6268" spans="1:4" ht="50.1" customHeight="1" x14ac:dyDescent="0.2">
      <c r="A6268" s="226">
        <v>88303</v>
      </c>
      <c r="B6268" s="223" t="s">
        <v>6850</v>
      </c>
      <c r="C6268" s="220" t="s">
        <v>760</v>
      </c>
      <c r="D6268" s="221">
        <v>26.46</v>
      </c>
    </row>
    <row r="6269" spans="1:4" ht="50.1" customHeight="1" x14ac:dyDescent="0.2">
      <c r="A6269" s="226">
        <v>88304</v>
      </c>
      <c r="B6269" s="223" t="s">
        <v>6851</v>
      </c>
      <c r="C6269" s="220" t="s">
        <v>760</v>
      </c>
      <c r="D6269" s="221">
        <v>24.31</v>
      </c>
    </row>
    <row r="6270" spans="1:4" ht="50.1" customHeight="1" x14ac:dyDescent="0.2">
      <c r="A6270" s="226">
        <v>88306</v>
      </c>
      <c r="B6270" s="223" t="s">
        <v>6852</v>
      </c>
      <c r="C6270" s="220" t="s">
        <v>760</v>
      </c>
      <c r="D6270" s="221">
        <v>32.29</v>
      </c>
    </row>
    <row r="6271" spans="1:4" ht="50.1" customHeight="1" x14ac:dyDescent="0.2">
      <c r="A6271" s="226">
        <v>88307</v>
      </c>
      <c r="B6271" s="223" t="s">
        <v>6853</v>
      </c>
      <c r="C6271" s="220" t="s">
        <v>760</v>
      </c>
      <c r="D6271" s="221">
        <v>26.09</v>
      </c>
    </row>
    <row r="6272" spans="1:4" ht="50.1" customHeight="1" x14ac:dyDescent="0.2">
      <c r="A6272" s="226">
        <v>88308</v>
      </c>
      <c r="B6272" s="223" t="s">
        <v>6854</v>
      </c>
      <c r="C6272" s="220" t="s">
        <v>760</v>
      </c>
      <c r="D6272" s="221">
        <v>21.72</v>
      </c>
    </row>
    <row r="6273" spans="1:4" ht="50.1" customHeight="1" x14ac:dyDescent="0.2">
      <c r="A6273" s="226">
        <v>88309</v>
      </c>
      <c r="B6273" s="223" t="s">
        <v>6855</v>
      </c>
      <c r="C6273" s="220" t="s">
        <v>760</v>
      </c>
      <c r="D6273" s="221">
        <v>17.489999999999998</v>
      </c>
    </row>
    <row r="6274" spans="1:4" ht="50.1" customHeight="1" x14ac:dyDescent="0.2">
      <c r="A6274" s="226">
        <v>88310</v>
      </c>
      <c r="B6274" s="223" t="s">
        <v>6856</v>
      </c>
      <c r="C6274" s="220" t="s">
        <v>760</v>
      </c>
      <c r="D6274" s="221">
        <v>18.579999999999998</v>
      </c>
    </row>
    <row r="6275" spans="1:4" ht="50.1" customHeight="1" x14ac:dyDescent="0.2">
      <c r="A6275" s="226">
        <v>88311</v>
      </c>
      <c r="B6275" s="223" t="s">
        <v>6857</v>
      </c>
      <c r="C6275" s="220" t="s">
        <v>760</v>
      </c>
      <c r="D6275" s="221">
        <v>23.01</v>
      </c>
    </row>
    <row r="6276" spans="1:4" ht="50.1" customHeight="1" x14ac:dyDescent="0.2">
      <c r="A6276" s="226">
        <v>88312</v>
      </c>
      <c r="B6276" s="223" t="s">
        <v>6858</v>
      </c>
      <c r="C6276" s="220" t="s">
        <v>760</v>
      </c>
      <c r="D6276" s="221">
        <v>19.7</v>
      </c>
    </row>
    <row r="6277" spans="1:4" ht="50.1" customHeight="1" x14ac:dyDescent="0.2">
      <c r="A6277" s="226">
        <v>88313</v>
      </c>
      <c r="B6277" s="223" t="s">
        <v>6859</v>
      </c>
      <c r="C6277" s="220" t="s">
        <v>760</v>
      </c>
      <c r="D6277" s="221">
        <v>16.579999999999998</v>
      </c>
    </row>
    <row r="6278" spans="1:4" ht="50.1" customHeight="1" x14ac:dyDescent="0.2">
      <c r="A6278" s="226">
        <v>88314</v>
      </c>
      <c r="B6278" s="223" t="s">
        <v>6860</v>
      </c>
      <c r="C6278" s="220" t="s">
        <v>760</v>
      </c>
      <c r="D6278" s="221">
        <v>20.16</v>
      </c>
    </row>
    <row r="6279" spans="1:4" ht="50.1" customHeight="1" x14ac:dyDescent="0.2">
      <c r="A6279" s="226">
        <v>88315</v>
      </c>
      <c r="B6279" s="223" t="s">
        <v>6861</v>
      </c>
      <c r="C6279" s="220" t="s">
        <v>760</v>
      </c>
      <c r="D6279" s="221">
        <v>17.38</v>
      </c>
    </row>
    <row r="6280" spans="1:4" ht="50.1" customHeight="1" x14ac:dyDescent="0.2">
      <c r="A6280" s="226">
        <v>88316</v>
      </c>
      <c r="B6280" s="223" t="s">
        <v>6862</v>
      </c>
      <c r="C6280" s="220" t="s">
        <v>760</v>
      </c>
      <c r="D6280" s="221">
        <v>13.37</v>
      </c>
    </row>
    <row r="6281" spans="1:4" ht="50.1" customHeight="1" x14ac:dyDescent="0.2">
      <c r="A6281" s="226">
        <v>88317</v>
      </c>
      <c r="B6281" s="223" t="s">
        <v>6863</v>
      </c>
      <c r="C6281" s="220" t="s">
        <v>760</v>
      </c>
      <c r="D6281" s="221">
        <v>20.21</v>
      </c>
    </row>
    <row r="6282" spans="1:4" ht="50.1" customHeight="1" x14ac:dyDescent="0.2">
      <c r="A6282" s="226">
        <v>88318</v>
      </c>
      <c r="B6282" s="223" t="s">
        <v>6864</v>
      </c>
      <c r="C6282" s="220" t="s">
        <v>760</v>
      </c>
      <c r="D6282" s="221">
        <v>24.84</v>
      </c>
    </row>
    <row r="6283" spans="1:4" ht="50.1" customHeight="1" x14ac:dyDescent="0.2">
      <c r="A6283" s="226">
        <v>88320</v>
      </c>
      <c r="B6283" s="223" t="s">
        <v>6865</v>
      </c>
      <c r="C6283" s="220" t="s">
        <v>760</v>
      </c>
      <c r="D6283" s="221">
        <v>20.51</v>
      </c>
    </row>
    <row r="6284" spans="1:4" ht="50.1" customHeight="1" x14ac:dyDescent="0.2">
      <c r="A6284" s="226">
        <v>88321</v>
      </c>
      <c r="B6284" s="223" t="s">
        <v>6866</v>
      </c>
      <c r="C6284" s="220" t="s">
        <v>760</v>
      </c>
      <c r="D6284" s="221">
        <v>23.98</v>
      </c>
    </row>
    <row r="6285" spans="1:4" ht="50.1" customHeight="1" x14ac:dyDescent="0.2">
      <c r="A6285" s="226">
        <v>88322</v>
      </c>
      <c r="B6285" s="223" t="s">
        <v>6867</v>
      </c>
      <c r="C6285" s="220" t="s">
        <v>760</v>
      </c>
      <c r="D6285" s="221">
        <v>26.9</v>
      </c>
    </row>
    <row r="6286" spans="1:4" ht="50.1" customHeight="1" x14ac:dyDescent="0.2">
      <c r="A6286" s="226">
        <v>88323</v>
      </c>
      <c r="B6286" s="223" t="s">
        <v>6868</v>
      </c>
      <c r="C6286" s="220" t="s">
        <v>760</v>
      </c>
      <c r="D6286" s="221">
        <v>20.059999999999999</v>
      </c>
    </row>
    <row r="6287" spans="1:4" ht="50.1" customHeight="1" x14ac:dyDescent="0.2">
      <c r="A6287" s="226">
        <v>88324</v>
      </c>
      <c r="B6287" s="223" t="s">
        <v>6869</v>
      </c>
      <c r="C6287" s="220" t="s">
        <v>760</v>
      </c>
      <c r="D6287" s="221">
        <v>25.68</v>
      </c>
    </row>
    <row r="6288" spans="1:4" ht="50.1" customHeight="1" x14ac:dyDescent="0.2">
      <c r="A6288" s="226">
        <v>88325</v>
      </c>
      <c r="B6288" s="223" t="s">
        <v>6870</v>
      </c>
      <c r="C6288" s="220" t="s">
        <v>760</v>
      </c>
      <c r="D6288" s="221">
        <v>15.14</v>
      </c>
    </row>
    <row r="6289" spans="1:4" ht="50.1" customHeight="1" x14ac:dyDescent="0.2">
      <c r="A6289" s="226">
        <v>88326</v>
      </c>
      <c r="B6289" s="223" t="s">
        <v>6871</v>
      </c>
      <c r="C6289" s="220" t="s">
        <v>760</v>
      </c>
      <c r="D6289" s="221">
        <v>14.73</v>
      </c>
    </row>
    <row r="6290" spans="1:4" ht="50.1" customHeight="1" x14ac:dyDescent="0.2">
      <c r="A6290" s="226">
        <v>88377</v>
      </c>
      <c r="B6290" s="223" t="s">
        <v>6872</v>
      </c>
      <c r="C6290" s="220" t="s">
        <v>760</v>
      </c>
      <c r="D6290" s="221">
        <v>21.53</v>
      </c>
    </row>
    <row r="6291" spans="1:4" ht="50.1" customHeight="1" x14ac:dyDescent="0.2">
      <c r="A6291" s="226">
        <v>88441</v>
      </c>
      <c r="B6291" s="223" t="s">
        <v>6873</v>
      </c>
      <c r="C6291" s="220" t="s">
        <v>760</v>
      </c>
      <c r="D6291" s="221">
        <v>16.86</v>
      </c>
    </row>
    <row r="6292" spans="1:4" ht="50.1" customHeight="1" x14ac:dyDescent="0.2">
      <c r="A6292" s="226">
        <v>88597</v>
      </c>
      <c r="B6292" s="223" t="s">
        <v>6874</v>
      </c>
      <c r="C6292" s="220" t="s">
        <v>760</v>
      </c>
      <c r="D6292" s="221">
        <v>44.74</v>
      </c>
    </row>
    <row r="6293" spans="1:4" ht="50.1" customHeight="1" x14ac:dyDescent="0.2">
      <c r="A6293" s="226">
        <v>90766</v>
      </c>
      <c r="B6293" s="223" t="s">
        <v>6875</v>
      </c>
      <c r="C6293" s="220" t="s">
        <v>760</v>
      </c>
      <c r="D6293" s="221">
        <v>16.649999999999999</v>
      </c>
    </row>
    <row r="6294" spans="1:4" ht="50.1" customHeight="1" x14ac:dyDescent="0.2">
      <c r="A6294" s="226">
        <v>90767</v>
      </c>
      <c r="B6294" s="223" t="s">
        <v>6876</v>
      </c>
      <c r="C6294" s="220" t="s">
        <v>760</v>
      </c>
      <c r="D6294" s="221">
        <v>17.66</v>
      </c>
    </row>
    <row r="6295" spans="1:4" ht="50.1" customHeight="1" x14ac:dyDescent="0.2">
      <c r="A6295" s="226">
        <v>90768</v>
      </c>
      <c r="B6295" s="223" t="s">
        <v>6877</v>
      </c>
      <c r="C6295" s="220" t="s">
        <v>760</v>
      </c>
      <c r="D6295" s="221">
        <v>60.99</v>
      </c>
    </row>
    <row r="6296" spans="1:4" ht="50.1" customHeight="1" x14ac:dyDescent="0.2">
      <c r="A6296" s="226">
        <v>90769</v>
      </c>
      <c r="B6296" s="223" t="s">
        <v>6878</v>
      </c>
      <c r="C6296" s="220" t="s">
        <v>760</v>
      </c>
      <c r="D6296" s="221">
        <v>86.48</v>
      </c>
    </row>
    <row r="6297" spans="1:4" ht="50.1" customHeight="1" x14ac:dyDescent="0.2">
      <c r="A6297" s="226">
        <v>90770</v>
      </c>
      <c r="B6297" s="223" t="s">
        <v>6879</v>
      </c>
      <c r="C6297" s="220" t="s">
        <v>760</v>
      </c>
      <c r="D6297" s="221">
        <v>114.18</v>
      </c>
    </row>
    <row r="6298" spans="1:4" ht="50.1" customHeight="1" x14ac:dyDescent="0.2">
      <c r="A6298" s="226">
        <v>90771</v>
      </c>
      <c r="B6298" s="223" t="s">
        <v>6880</v>
      </c>
      <c r="C6298" s="220" t="s">
        <v>760</v>
      </c>
      <c r="D6298" s="221">
        <v>32.700000000000003</v>
      </c>
    </row>
    <row r="6299" spans="1:4" ht="50.1" customHeight="1" x14ac:dyDescent="0.2">
      <c r="A6299" s="226">
        <v>90772</v>
      </c>
      <c r="B6299" s="223" t="s">
        <v>6881</v>
      </c>
      <c r="C6299" s="220" t="s">
        <v>760</v>
      </c>
      <c r="D6299" s="221">
        <v>13.25</v>
      </c>
    </row>
    <row r="6300" spans="1:4" ht="50.1" customHeight="1" x14ac:dyDescent="0.2">
      <c r="A6300" s="226">
        <v>90773</v>
      </c>
      <c r="B6300" s="223" t="s">
        <v>6882</v>
      </c>
      <c r="C6300" s="220" t="s">
        <v>760</v>
      </c>
      <c r="D6300" s="221">
        <v>18.16</v>
      </c>
    </row>
    <row r="6301" spans="1:4" ht="50.1" customHeight="1" x14ac:dyDescent="0.2">
      <c r="A6301" s="226">
        <v>90775</v>
      </c>
      <c r="B6301" s="223" t="s">
        <v>6883</v>
      </c>
      <c r="C6301" s="220" t="s">
        <v>760</v>
      </c>
      <c r="D6301" s="221">
        <v>33.94</v>
      </c>
    </row>
    <row r="6302" spans="1:4" ht="50.1" customHeight="1" x14ac:dyDescent="0.2">
      <c r="A6302" s="226">
        <v>90776</v>
      </c>
      <c r="B6302" s="223" t="s">
        <v>6884</v>
      </c>
      <c r="C6302" s="220" t="s">
        <v>760</v>
      </c>
      <c r="D6302" s="221">
        <v>23.41</v>
      </c>
    </row>
    <row r="6303" spans="1:4" ht="50.1" customHeight="1" x14ac:dyDescent="0.2">
      <c r="A6303" s="226">
        <v>90777</v>
      </c>
      <c r="B6303" s="223" t="s">
        <v>6885</v>
      </c>
      <c r="C6303" s="220" t="s">
        <v>760</v>
      </c>
      <c r="D6303" s="221">
        <v>83.04</v>
      </c>
    </row>
    <row r="6304" spans="1:4" ht="50.1" customHeight="1" x14ac:dyDescent="0.2">
      <c r="A6304" s="226">
        <v>90778</v>
      </c>
      <c r="B6304" s="223" t="s">
        <v>6886</v>
      </c>
      <c r="C6304" s="220" t="s">
        <v>760</v>
      </c>
      <c r="D6304" s="221">
        <v>94.44</v>
      </c>
    </row>
    <row r="6305" spans="1:4" ht="50.1" customHeight="1" x14ac:dyDescent="0.2">
      <c r="A6305" s="226">
        <v>90779</v>
      </c>
      <c r="B6305" s="223" t="s">
        <v>6887</v>
      </c>
      <c r="C6305" s="220" t="s">
        <v>760</v>
      </c>
      <c r="D6305" s="221">
        <v>128.97</v>
      </c>
    </row>
    <row r="6306" spans="1:4" ht="50.1" customHeight="1" x14ac:dyDescent="0.2">
      <c r="A6306" s="226">
        <v>90780</v>
      </c>
      <c r="B6306" s="223" t="s">
        <v>6888</v>
      </c>
      <c r="C6306" s="220" t="s">
        <v>760</v>
      </c>
      <c r="D6306" s="221">
        <v>32.36</v>
      </c>
    </row>
    <row r="6307" spans="1:4" ht="50.1" customHeight="1" x14ac:dyDescent="0.2">
      <c r="A6307" s="226">
        <v>90781</v>
      </c>
      <c r="B6307" s="223" t="s">
        <v>6889</v>
      </c>
      <c r="C6307" s="220" t="s">
        <v>760</v>
      </c>
      <c r="D6307" s="221">
        <v>32.31</v>
      </c>
    </row>
    <row r="6308" spans="1:4" ht="50.1" customHeight="1" x14ac:dyDescent="0.2">
      <c r="A6308" s="226">
        <v>91677</v>
      </c>
      <c r="B6308" s="223" t="s">
        <v>6890</v>
      </c>
      <c r="C6308" s="220" t="s">
        <v>760</v>
      </c>
      <c r="D6308" s="221">
        <v>122.08</v>
      </c>
    </row>
    <row r="6309" spans="1:4" ht="50.1" customHeight="1" x14ac:dyDescent="0.2">
      <c r="A6309" s="226">
        <v>91678</v>
      </c>
      <c r="B6309" s="223" t="s">
        <v>6891</v>
      </c>
      <c r="C6309" s="220" t="s">
        <v>760</v>
      </c>
      <c r="D6309" s="221">
        <v>116.08</v>
      </c>
    </row>
    <row r="6310" spans="1:4" ht="50.1" customHeight="1" x14ac:dyDescent="0.2">
      <c r="A6310" s="226">
        <v>93556</v>
      </c>
      <c r="B6310" s="223" t="s">
        <v>6892</v>
      </c>
      <c r="C6310" s="220" t="s">
        <v>472</v>
      </c>
      <c r="D6310" s="221">
        <v>87.2</v>
      </c>
    </row>
    <row r="6311" spans="1:4" ht="50.1" customHeight="1" x14ac:dyDescent="0.2">
      <c r="A6311" s="226">
        <v>93557</v>
      </c>
      <c r="B6311" s="223" t="s">
        <v>6893</v>
      </c>
      <c r="C6311" s="220" t="s">
        <v>472</v>
      </c>
      <c r="D6311" s="221">
        <v>166.78</v>
      </c>
    </row>
    <row r="6312" spans="1:4" ht="50.1" customHeight="1" x14ac:dyDescent="0.2">
      <c r="A6312" s="226">
        <v>93558</v>
      </c>
      <c r="B6312" s="223" t="s">
        <v>6894</v>
      </c>
      <c r="C6312" s="220" t="s">
        <v>472</v>
      </c>
      <c r="D6312" s="221">
        <v>4913.12</v>
      </c>
    </row>
    <row r="6313" spans="1:4" ht="50.1" customHeight="1" x14ac:dyDescent="0.2">
      <c r="A6313" s="226">
        <v>93559</v>
      </c>
      <c r="B6313" s="223" t="s">
        <v>6874</v>
      </c>
      <c r="C6313" s="220" t="s">
        <v>472</v>
      </c>
      <c r="D6313" s="221">
        <v>7700.26</v>
      </c>
    </row>
    <row r="6314" spans="1:4" ht="50.1" customHeight="1" x14ac:dyDescent="0.2">
      <c r="A6314" s="226">
        <v>93560</v>
      </c>
      <c r="B6314" s="223" t="s">
        <v>6882</v>
      </c>
      <c r="C6314" s="220" t="s">
        <v>472</v>
      </c>
      <c r="D6314" s="221">
        <v>3152.25</v>
      </c>
    </row>
    <row r="6315" spans="1:4" ht="50.1" customHeight="1" x14ac:dyDescent="0.2">
      <c r="A6315" s="226">
        <v>93561</v>
      </c>
      <c r="B6315" s="223" t="s">
        <v>6883</v>
      </c>
      <c r="C6315" s="220" t="s">
        <v>472</v>
      </c>
      <c r="D6315" s="221">
        <v>6077.35</v>
      </c>
    </row>
    <row r="6316" spans="1:4" ht="50.1" customHeight="1" x14ac:dyDescent="0.2">
      <c r="A6316" s="226">
        <v>93562</v>
      </c>
      <c r="B6316" s="223" t="s">
        <v>6880</v>
      </c>
      <c r="C6316" s="220" t="s">
        <v>472</v>
      </c>
      <c r="D6316" s="221">
        <v>5639.75</v>
      </c>
    </row>
    <row r="6317" spans="1:4" ht="50.1" customHeight="1" x14ac:dyDescent="0.2">
      <c r="A6317" s="226">
        <v>93563</v>
      </c>
      <c r="B6317" s="223" t="s">
        <v>6875</v>
      </c>
      <c r="C6317" s="220" t="s">
        <v>472</v>
      </c>
      <c r="D6317" s="221">
        <v>2946.77</v>
      </c>
    </row>
    <row r="6318" spans="1:4" ht="50.1" customHeight="1" x14ac:dyDescent="0.2">
      <c r="A6318" s="226">
        <v>93564</v>
      </c>
      <c r="B6318" s="223" t="s">
        <v>6876</v>
      </c>
      <c r="C6318" s="220" t="s">
        <v>472</v>
      </c>
      <c r="D6318" s="221">
        <v>3116.7</v>
      </c>
    </row>
    <row r="6319" spans="1:4" ht="50.1" customHeight="1" x14ac:dyDescent="0.2">
      <c r="A6319" s="226">
        <v>93565</v>
      </c>
      <c r="B6319" s="223" t="s">
        <v>6885</v>
      </c>
      <c r="C6319" s="220" t="s">
        <v>472</v>
      </c>
      <c r="D6319" s="221">
        <v>14499.83</v>
      </c>
    </row>
    <row r="6320" spans="1:4" ht="50.1" customHeight="1" x14ac:dyDescent="0.2">
      <c r="A6320" s="226">
        <v>93566</v>
      </c>
      <c r="B6320" s="223" t="s">
        <v>6881</v>
      </c>
      <c r="C6320" s="220" t="s">
        <v>472</v>
      </c>
      <c r="D6320" s="221">
        <v>2352.2800000000002</v>
      </c>
    </row>
    <row r="6321" spans="1:4" ht="50.1" customHeight="1" x14ac:dyDescent="0.2">
      <c r="A6321" s="226">
        <v>93567</v>
      </c>
      <c r="B6321" s="223" t="s">
        <v>6886</v>
      </c>
      <c r="C6321" s="220" t="s">
        <v>472</v>
      </c>
      <c r="D6321" s="221">
        <v>16492.53</v>
      </c>
    </row>
    <row r="6322" spans="1:4" ht="50.1" customHeight="1" x14ac:dyDescent="0.2">
      <c r="A6322" s="226">
        <v>93568</v>
      </c>
      <c r="B6322" s="223" t="s">
        <v>6887</v>
      </c>
      <c r="C6322" s="220" t="s">
        <v>472</v>
      </c>
      <c r="D6322" s="221">
        <v>22514.92</v>
      </c>
    </row>
    <row r="6323" spans="1:4" ht="50.1" customHeight="1" x14ac:dyDescent="0.2">
      <c r="A6323" s="226">
        <v>93569</v>
      </c>
      <c r="B6323" s="223" t="s">
        <v>6895</v>
      </c>
      <c r="C6323" s="220" t="s">
        <v>472</v>
      </c>
      <c r="D6323" s="221">
        <v>10667.12</v>
      </c>
    </row>
    <row r="6324" spans="1:4" ht="50.1" customHeight="1" x14ac:dyDescent="0.2">
      <c r="A6324" s="226">
        <v>93570</v>
      </c>
      <c r="B6324" s="223" t="s">
        <v>6896</v>
      </c>
      <c r="C6324" s="220" t="s">
        <v>472</v>
      </c>
      <c r="D6324" s="221">
        <v>15117.5</v>
      </c>
    </row>
    <row r="6325" spans="1:4" ht="50.1" customHeight="1" x14ac:dyDescent="0.2">
      <c r="A6325" s="226">
        <v>93571</v>
      </c>
      <c r="B6325" s="223" t="s">
        <v>6897</v>
      </c>
      <c r="C6325" s="220" t="s">
        <v>472</v>
      </c>
      <c r="D6325" s="221">
        <v>19960.43</v>
      </c>
    </row>
    <row r="6326" spans="1:4" ht="50.1" customHeight="1" x14ac:dyDescent="0.2">
      <c r="A6326" s="226">
        <v>93572</v>
      </c>
      <c r="B6326" s="223" t="s">
        <v>6898</v>
      </c>
      <c r="C6326" s="220" t="s">
        <v>472</v>
      </c>
      <c r="D6326" s="221">
        <v>4116.46</v>
      </c>
    </row>
    <row r="6327" spans="1:4" ht="50.1" customHeight="1" x14ac:dyDescent="0.2">
      <c r="A6327" s="226">
        <v>94295</v>
      </c>
      <c r="B6327" s="223" t="s">
        <v>6888</v>
      </c>
      <c r="C6327" s="220" t="s">
        <v>472</v>
      </c>
      <c r="D6327" s="221">
        <v>5650.75</v>
      </c>
    </row>
    <row r="6328" spans="1:4" ht="50.1" customHeight="1" x14ac:dyDescent="0.2">
      <c r="A6328" s="226">
        <v>94296</v>
      </c>
      <c r="B6328" s="223" t="s">
        <v>6889</v>
      </c>
      <c r="C6328" s="220" t="s">
        <v>472</v>
      </c>
      <c r="D6328" s="221">
        <v>5934.29</v>
      </c>
    </row>
    <row r="6329" spans="1:4" ht="50.1" customHeight="1" x14ac:dyDescent="0.2">
      <c r="A6329" s="226">
        <v>95308</v>
      </c>
      <c r="B6329" s="223" t="s">
        <v>6899</v>
      </c>
      <c r="C6329" s="220" t="s">
        <v>760</v>
      </c>
      <c r="D6329" s="221">
        <v>0.08</v>
      </c>
    </row>
    <row r="6330" spans="1:4" ht="50.1" customHeight="1" x14ac:dyDescent="0.2">
      <c r="A6330" s="226">
        <v>95309</v>
      </c>
      <c r="B6330" s="223" t="s">
        <v>6900</v>
      </c>
      <c r="C6330" s="220" t="s">
        <v>760</v>
      </c>
      <c r="D6330" s="221">
        <v>0.12</v>
      </c>
    </row>
    <row r="6331" spans="1:4" ht="50.1" customHeight="1" x14ac:dyDescent="0.2">
      <c r="A6331" s="226">
        <v>95310</v>
      </c>
      <c r="B6331" s="223" t="s">
        <v>6901</v>
      </c>
      <c r="C6331" s="220" t="s">
        <v>760</v>
      </c>
      <c r="D6331" s="221">
        <v>0.12</v>
      </c>
    </row>
    <row r="6332" spans="1:4" ht="50.1" customHeight="1" x14ac:dyDescent="0.2">
      <c r="A6332" s="226">
        <v>95311</v>
      </c>
      <c r="B6332" s="223" t="s">
        <v>6902</v>
      </c>
      <c r="C6332" s="220" t="s">
        <v>760</v>
      </c>
      <c r="D6332" s="221">
        <v>0.09</v>
      </c>
    </row>
    <row r="6333" spans="1:4" ht="50.1" customHeight="1" x14ac:dyDescent="0.2">
      <c r="A6333" s="226">
        <v>95312</v>
      </c>
      <c r="B6333" s="223" t="s">
        <v>6903</v>
      </c>
      <c r="C6333" s="220" t="s">
        <v>760</v>
      </c>
      <c r="D6333" s="221">
        <v>0.12</v>
      </c>
    </row>
    <row r="6334" spans="1:4" ht="50.1" customHeight="1" x14ac:dyDescent="0.2">
      <c r="A6334" s="226">
        <v>95313</v>
      </c>
      <c r="B6334" s="223" t="s">
        <v>6904</v>
      </c>
      <c r="C6334" s="220" t="s">
        <v>760</v>
      </c>
      <c r="D6334" s="221">
        <v>0.11</v>
      </c>
    </row>
    <row r="6335" spans="1:4" ht="50.1" customHeight="1" x14ac:dyDescent="0.2">
      <c r="A6335" s="226">
        <v>95314</v>
      </c>
      <c r="B6335" s="223" t="s">
        <v>6905</v>
      </c>
      <c r="C6335" s="220" t="s">
        <v>760</v>
      </c>
      <c r="D6335" s="221">
        <v>0.13</v>
      </c>
    </row>
    <row r="6336" spans="1:4" ht="50.1" customHeight="1" x14ac:dyDescent="0.2">
      <c r="A6336" s="226">
        <v>95315</v>
      </c>
      <c r="B6336" s="223" t="s">
        <v>6906</v>
      </c>
      <c r="C6336" s="220" t="s">
        <v>760</v>
      </c>
      <c r="D6336" s="221">
        <v>0.21</v>
      </c>
    </row>
    <row r="6337" spans="1:4" ht="50.1" customHeight="1" x14ac:dyDescent="0.2">
      <c r="A6337" s="226">
        <v>95316</v>
      </c>
      <c r="B6337" s="223" t="s">
        <v>6907</v>
      </c>
      <c r="C6337" s="220" t="s">
        <v>760</v>
      </c>
      <c r="D6337" s="221">
        <v>0.34</v>
      </c>
    </row>
    <row r="6338" spans="1:4" ht="50.1" customHeight="1" x14ac:dyDescent="0.2">
      <c r="A6338" s="226">
        <v>95317</v>
      </c>
      <c r="B6338" s="223" t="s">
        <v>6908</v>
      </c>
      <c r="C6338" s="220" t="s">
        <v>760</v>
      </c>
      <c r="D6338" s="221">
        <v>0.13</v>
      </c>
    </row>
    <row r="6339" spans="1:4" ht="50.1" customHeight="1" x14ac:dyDescent="0.2">
      <c r="A6339" s="226">
        <v>95318</v>
      </c>
      <c r="B6339" s="223" t="s">
        <v>6909</v>
      </c>
      <c r="C6339" s="220" t="s">
        <v>760</v>
      </c>
      <c r="D6339" s="221">
        <v>0.17</v>
      </c>
    </row>
    <row r="6340" spans="1:4" ht="50.1" customHeight="1" x14ac:dyDescent="0.2">
      <c r="A6340" s="226">
        <v>95319</v>
      </c>
      <c r="B6340" s="223" t="s">
        <v>6910</v>
      </c>
      <c r="C6340" s="220" t="s">
        <v>760</v>
      </c>
      <c r="D6340" s="221">
        <v>0.15</v>
      </c>
    </row>
    <row r="6341" spans="1:4" ht="50.1" customHeight="1" x14ac:dyDescent="0.2">
      <c r="A6341" s="226">
        <v>95320</v>
      </c>
      <c r="B6341" s="223" t="s">
        <v>6911</v>
      </c>
      <c r="C6341" s="220" t="s">
        <v>760</v>
      </c>
      <c r="D6341" s="221">
        <v>0.09</v>
      </c>
    </row>
    <row r="6342" spans="1:4" ht="50.1" customHeight="1" x14ac:dyDescent="0.2">
      <c r="A6342" s="226">
        <v>95321</v>
      </c>
      <c r="B6342" s="223" t="s">
        <v>6912</v>
      </c>
      <c r="C6342" s="220" t="s">
        <v>760</v>
      </c>
      <c r="D6342" s="221">
        <v>0.09</v>
      </c>
    </row>
    <row r="6343" spans="1:4" ht="50.1" customHeight="1" x14ac:dyDescent="0.2">
      <c r="A6343" s="226">
        <v>95322</v>
      </c>
      <c r="B6343" s="223" t="s">
        <v>6913</v>
      </c>
      <c r="C6343" s="220" t="s">
        <v>760</v>
      </c>
      <c r="D6343" s="221">
        <v>0.08</v>
      </c>
    </row>
    <row r="6344" spans="1:4" ht="50.1" customHeight="1" x14ac:dyDescent="0.2">
      <c r="A6344" s="226">
        <v>95323</v>
      </c>
      <c r="B6344" s="223" t="s">
        <v>6914</v>
      </c>
      <c r="C6344" s="220" t="s">
        <v>760</v>
      </c>
      <c r="D6344" s="221">
        <v>0.18</v>
      </c>
    </row>
    <row r="6345" spans="1:4" ht="50.1" customHeight="1" x14ac:dyDescent="0.2">
      <c r="A6345" s="226">
        <v>95324</v>
      </c>
      <c r="B6345" s="223" t="s">
        <v>6915</v>
      </c>
      <c r="C6345" s="220" t="s">
        <v>760</v>
      </c>
      <c r="D6345" s="221">
        <v>0.21</v>
      </c>
    </row>
    <row r="6346" spans="1:4" ht="50.1" customHeight="1" x14ac:dyDescent="0.2">
      <c r="A6346" s="226">
        <v>95325</v>
      </c>
      <c r="B6346" s="223" t="s">
        <v>6916</v>
      </c>
      <c r="C6346" s="220" t="s">
        <v>760</v>
      </c>
      <c r="D6346" s="221">
        <v>0.26</v>
      </c>
    </row>
    <row r="6347" spans="1:4" ht="50.1" customHeight="1" x14ac:dyDescent="0.2">
      <c r="A6347" s="226">
        <v>95326</v>
      </c>
      <c r="B6347" s="223" t="s">
        <v>6917</v>
      </c>
      <c r="C6347" s="220" t="s">
        <v>760</v>
      </c>
      <c r="D6347" s="221">
        <v>0.04</v>
      </c>
    </row>
    <row r="6348" spans="1:4" ht="50.1" customHeight="1" x14ac:dyDescent="0.2">
      <c r="A6348" s="226">
        <v>95327</v>
      </c>
      <c r="B6348" s="223" t="s">
        <v>6918</v>
      </c>
      <c r="C6348" s="220" t="s">
        <v>760</v>
      </c>
      <c r="D6348" s="221">
        <v>0.19</v>
      </c>
    </row>
    <row r="6349" spans="1:4" ht="50.1" customHeight="1" x14ac:dyDescent="0.2">
      <c r="A6349" s="226">
        <v>95328</v>
      </c>
      <c r="B6349" s="223" t="s">
        <v>6919</v>
      </c>
      <c r="C6349" s="220" t="s">
        <v>760</v>
      </c>
      <c r="D6349" s="221">
        <v>0.12</v>
      </c>
    </row>
    <row r="6350" spans="1:4" ht="50.1" customHeight="1" x14ac:dyDescent="0.2">
      <c r="A6350" s="226">
        <v>95329</v>
      </c>
      <c r="B6350" s="223" t="s">
        <v>6920</v>
      </c>
      <c r="C6350" s="220" t="s">
        <v>760</v>
      </c>
      <c r="D6350" s="221">
        <v>0.15</v>
      </c>
    </row>
    <row r="6351" spans="1:4" ht="50.1" customHeight="1" x14ac:dyDescent="0.2">
      <c r="A6351" s="226">
        <v>95330</v>
      </c>
      <c r="B6351" s="223" t="s">
        <v>6921</v>
      </c>
      <c r="C6351" s="220" t="s">
        <v>760</v>
      </c>
      <c r="D6351" s="221">
        <v>0.12</v>
      </c>
    </row>
    <row r="6352" spans="1:4" ht="50.1" customHeight="1" x14ac:dyDescent="0.2">
      <c r="A6352" s="226">
        <v>95331</v>
      </c>
      <c r="B6352" s="223" t="s">
        <v>6922</v>
      </c>
      <c r="C6352" s="220" t="s">
        <v>760</v>
      </c>
      <c r="D6352" s="221">
        <v>0.15</v>
      </c>
    </row>
    <row r="6353" spans="1:4" ht="50.1" customHeight="1" x14ac:dyDescent="0.2">
      <c r="A6353" s="226">
        <v>95332</v>
      </c>
      <c r="B6353" s="223" t="s">
        <v>6923</v>
      </c>
      <c r="C6353" s="220" t="s">
        <v>760</v>
      </c>
      <c r="D6353" s="221">
        <v>0.48</v>
      </c>
    </row>
    <row r="6354" spans="1:4" ht="50.1" customHeight="1" x14ac:dyDescent="0.2">
      <c r="A6354" s="226">
        <v>95333</v>
      </c>
      <c r="B6354" s="223" t="s">
        <v>6924</v>
      </c>
      <c r="C6354" s="220" t="s">
        <v>760</v>
      </c>
      <c r="D6354" s="221">
        <v>0.51</v>
      </c>
    </row>
    <row r="6355" spans="1:4" ht="50.1" customHeight="1" x14ac:dyDescent="0.2">
      <c r="A6355" s="226">
        <v>95334</v>
      </c>
      <c r="B6355" s="223" t="s">
        <v>6925</v>
      </c>
      <c r="C6355" s="220" t="s">
        <v>760</v>
      </c>
      <c r="D6355" s="221">
        <v>0.43</v>
      </c>
    </row>
    <row r="6356" spans="1:4" ht="50.1" customHeight="1" x14ac:dyDescent="0.2">
      <c r="A6356" s="226">
        <v>95335</v>
      </c>
      <c r="B6356" s="223" t="s">
        <v>6926</v>
      </c>
      <c r="C6356" s="220" t="s">
        <v>760</v>
      </c>
      <c r="D6356" s="221">
        <v>0.18</v>
      </c>
    </row>
    <row r="6357" spans="1:4" ht="50.1" customHeight="1" x14ac:dyDescent="0.2">
      <c r="A6357" s="226">
        <v>95336</v>
      </c>
      <c r="B6357" s="223" t="s">
        <v>6927</v>
      </c>
      <c r="C6357" s="220" t="s">
        <v>760</v>
      </c>
      <c r="D6357" s="221">
        <v>0.13</v>
      </c>
    </row>
    <row r="6358" spans="1:4" ht="50.1" customHeight="1" x14ac:dyDescent="0.2">
      <c r="A6358" s="226">
        <v>95337</v>
      </c>
      <c r="B6358" s="223" t="s">
        <v>6928</v>
      </c>
      <c r="C6358" s="220" t="s">
        <v>760</v>
      </c>
      <c r="D6358" s="221">
        <v>0.12</v>
      </c>
    </row>
    <row r="6359" spans="1:4" ht="50.1" customHeight="1" x14ac:dyDescent="0.2">
      <c r="A6359" s="226">
        <v>95338</v>
      </c>
      <c r="B6359" s="223" t="s">
        <v>6929</v>
      </c>
      <c r="C6359" s="220" t="s">
        <v>760</v>
      </c>
      <c r="D6359" s="221">
        <v>0.25</v>
      </c>
    </row>
    <row r="6360" spans="1:4" ht="50.1" customHeight="1" x14ac:dyDescent="0.2">
      <c r="A6360" s="226">
        <v>95339</v>
      </c>
      <c r="B6360" s="223" t="s">
        <v>6930</v>
      </c>
      <c r="C6360" s="220" t="s">
        <v>760</v>
      </c>
      <c r="D6360" s="221">
        <v>0.19</v>
      </c>
    </row>
    <row r="6361" spans="1:4" ht="50.1" customHeight="1" x14ac:dyDescent="0.2">
      <c r="A6361" s="226">
        <v>95340</v>
      </c>
      <c r="B6361" s="223" t="s">
        <v>6931</v>
      </c>
      <c r="C6361" s="220" t="s">
        <v>760</v>
      </c>
      <c r="D6361" s="221">
        <v>0.16</v>
      </c>
    </row>
    <row r="6362" spans="1:4" ht="50.1" customHeight="1" x14ac:dyDescent="0.2">
      <c r="A6362" s="226">
        <v>95341</v>
      </c>
      <c r="B6362" s="223" t="s">
        <v>6932</v>
      </c>
      <c r="C6362" s="220" t="s">
        <v>760</v>
      </c>
      <c r="D6362" s="221">
        <v>0.19</v>
      </c>
    </row>
    <row r="6363" spans="1:4" ht="50.1" customHeight="1" x14ac:dyDescent="0.2">
      <c r="A6363" s="226">
        <v>95342</v>
      </c>
      <c r="B6363" s="223" t="s">
        <v>6933</v>
      </c>
      <c r="C6363" s="220" t="s">
        <v>760</v>
      </c>
      <c r="D6363" s="221">
        <v>0.19</v>
      </c>
    </row>
    <row r="6364" spans="1:4" ht="50.1" customHeight="1" x14ac:dyDescent="0.2">
      <c r="A6364" s="226">
        <v>95343</v>
      </c>
      <c r="B6364" s="223" t="s">
        <v>6934</v>
      </c>
      <c r="C6364" s="220" t="s">
        <v>760</v>
      </c>
      <c r="D6364" s="221">
        <v>0.34</v>
      </c>
    </row>
    <row r="6365" spans="1:4" ht="50.1" customHeight="1" x14ac:dyDescent="0.2">
      <c r="A6365" s="226">
        <v>95344</v>
      </c>
      <c r="B6365" s="223" t="s">
        <v>6935</v>
      </c>
      <c r="C6365" s="220" t="s">
        <v>760</v>
      </c>
      <c r="D6365" s="221">
        <v>0.2</v>
      </c>
    </row>
    <row r="6366" spans="1:4" ht="50.1" customHeight="1" x14ac:dyDescent="0.2">
      <c r="A6366" s="226">
        <v>95345</v>
      </c>
      <c r="B6366" s="223" t="s">
        <v>6936</v>
      </c>
      <c r="C6366" s="220" t="s">
        <v>760</v>
      </c>
      <c r="D6366" s="221">
        <v>0.56999999999999995</v>
      </c>
    </row>
    <row r="6367" spans="1:4" ht="50.1" customHeight="1" x14ac:dyDescent="0.2">
      <c r="A6367" s="226">
        <v>95346</v>
      </c>
      <c r="B6367" s="223" t="s">
        <v>6937</v>
      </c>
      <c r="C6367" s="220" t="s">
        <v>760</v>
      </c>
      <c r="D6367" s="221">
        <v>0.08</v>
      </c>
    </row>
    <row r="6368" spans="1:4" ht="50.1" customHeight="1" x14ac:dyDescent="0.2">
      <c r="A6368" s="226">
        <v>95347</v>
      </c>
      <c r="B6368" s="223" t="s">
        <v>6938</v>
      </c>
      <c r="C6368" s="220" t="s">
        <v>760</v>
      </c>
      <c r="D6368" s="221">
        <v>0.08</v>
      </c>
    </row>
    <row r="6369" spans="1:4" ht="50.1" customHeight="1" x14ac:dyDescent="0.2">
      <c r="A6369" s="226">
        <v>95348</v>
      </c>
      <c r="B6369" s="223" t="s">
        <v>6939</v>
      </c>
      <c r="C6369" s="220" t="s">
        <v>760</v>
      </c>
      <c r="D6369" s="221">
        <v>0.11</v>
      </c>
    </row>
    <row r="6370" spans="1:4" ht="50.1" customHeight="1" x14ac:dyDescent="0.2">
      <c r="A6370" s="226">
        <v>95349</v>
      </c>
      <c r="B6370" s="223" t="s">
        <v>6940</v>
      </c>
      <c r="C6370" s="220" t="s">
        <v>760</v>
      </c>
      <c r="D6370" s="221">
        <v>7.0000000000000007E-2</v>
      </c>
    </row>
    <row r="6371" spans="1:4" ht="50.1" customHeight="1" x14ac:dyDescent="0.2">
      <c r="A6371" s="226">
        <v>95350</v>
      </c>
      <c r="B6371" s="223" t="s">
        <v>6941</v>
      </c>
      <c r="C6371" s="220" t="s">
        <v>760</v>
      </c>
      <c r="D6371" s="221">
        <v>0.08</v>
      </c>
    </row>
    <row r="6372" spans="1:4" ht="50.1" customHeight="1" x14ac:dyDescent="0.2">
      <c r="A6372" s="226">
        <v>95351</v>
      </c>
      <c r="B6372" s="223" t="s">
        <v>6942</v>
      </c>
      <c r="C6372" s="220" t="s">
        <v>760</v>
      </c>
      <c r="D6372" s="221">
        <v>0.2</v>
      </c>
    </row>
    <row r="6373" spans="1:4" ht="50.1" customHeight="1" x14ac:dyDescent="0.2">
      <c r="A6373" s="226">
        <v>95352</v>
      </c>
      <c r="B6373" s="223" t="s">
        <v>6943</v>
      </c>
      <c r="C6373" s="220" t="s">
        <v>760</v>
      </c>
      <c r="D6373" s="221">
        <v>0.1</v>
      </c>
    </row>
    <row r="6374" spans="1:4" ht="50.1" customHeight="1" x14ac:dyDescent="0.2">
      <c r="A6374" s="226">
        <v>95354</v>
      </c>
      <c r="B6374" s="223" t="s">
        <v>6944</v>
      </c>
      <c r="C6374" s="220" t="s">
        <v>760</v>
      </c>
      <c r="D6374" s="221">
        <v>0.12</v>
      </c>
    </row>
    <row r="6375" spans="1:4" ht="50.1" customHeight="1" x14ac:dyDescent="0.2">
      <c r="A6375" s="226">
        <v>95355</v>
      </c>
      <c r="B6375" s="223" t="s">
        <v>6945</v>
      </c>
      <c r="C6375" s="220" t="s">
        <v>760</v>
      </c>
      <c r="D6375" s="221">
        <v>0.13</v>
      </c>
    </row>
    <row r="6376" spans="1:4" ht="50.1" customHeight="1" x14ac:dyDescent="0.2">
      <c r="A6376" s="226">
        <v>95356</v>
      </c>
      <c r="B6376" s="223" t="s">
        <v>6946</v>
      </c>
      <c r="C6376" s="220" t="s">
        <v>760</v>
      </c>
      <c r="D6376" s="221">
        <v>0.15</v>
      </c>
    </row>
    <row r="6377" spans="1:4" ht="50.1" customHeight="1" x14ac:dyDescent="0.2">
      <c r="A6377" s="226">
        <v>95357</v>
      </c>
      <c r="B6377" s="223" t="s">
        <v>6947</v>
      </c>
      <c r="C6377" s="220" t="s">
        <v>760</v>
      </c>
      <c r="D6377" s="221">
        <v>0.23</v>
      </c>
    </row>
    <row r="6378" spans="1:4" ht="50.1" customHeight="1" x14ac:dyDescent="0.2">
      <c r="A6378" s="226">
        <v>95358</v>
      </c>
      <c r="B6378" s="223" t="s">
        <v>6948</v>
      </c>
      <c r="C6378" s="220" t="s">
        <v>760</v>
      </c>
      <c r="D6378" s="221">
        <v>0.22</v>
      </c>
    </row>
    <row r="6379" spans="1:4" ht="50.1" customHeight="1" x14ac:dyDescent="0.2">
      <c r="A6379" s="226">
        <v>95359</v>
      </c>
      <c r="B6379" s="223" t="s">
        <v>6949</v>
      </c>
      <c r="C6379" s="220" t="s">
        <v>760</v>
      </c>
      <c r="D6379" s="221">
        <v>0.24</v>
      </c>
    </row>
    <row r="6380" spans="1:4" ht="50.1" customHeight="1" x14ac:dyDescent="0.2">
      <c r="A6380" s="226">
        <v>95360</v>
      </c>
      <c r="B6380" s="223" t="s">
        <v>6950</v>
      </c>
      <c r="C6380" s="220" t="s">
        <v>760</v>
      </c>
      <c r="D6380" s="221">
        <v>0.2</v>
      </c>
    </row>
    <row r="6381" spans="1:4" ht="50.1" customHeight="1" x14ac:dyDescent="0.2">
      <c r="A6381" s="226">
        <v>95361</v>
      </c>
      <c r="B6381" s="223" t="s">
        <v>6951</v>
      </c>
      <c r="C6381" s="220" t="s">
        <v>760</v>
      </c>
      <c r="D6381" s="221">
        <v>0.11</v>
      </c>
    </row>
    <row r="6382" spans="1:4" ht="50.1" customHeight="1" x14ac:dyDescent="0.2">
      <c r="A6382" s="226">
        <v>95362</v>
      </c>
      <c r="B6382" s="223" t="s">
        <v>6952</v>
      </c>
      <c r="C6382" s="220" t="s">
        <v>760</v>
      </c>
      <c r="D6382" s="221">
        <v>0.15</v>
      </c>
    </row>
    <row r="6383" spans="1:4" ht="50.1" customHeight="1" x14ac:dyDescent="0.2">
      <c r="A6383" s="226">
        <v>95363</v>
      </c>
      <c r="B6383" s="223" t="s">
        <v>6953</v>
      </c>
      <c r="C6383" s="220" t="s">
        <v>760</v>
      </c>
      <c r="D6383" s="221">
        <v>0.19</v>
      </c>
    </row>
    <row r="6384" spans="1:4" ht="50.1" customHeight="1" x14ac:dyDescent="0.2">
      <c r="A6384" s="226">
        <v>95364</v>
      </c>
      <c r="B6384" s="223" t="s">
        <v>6954</v>
      </c>
      <c r="C6384" s="220" t="s">
        <v>760</v>
      </c>
      <c r="D6384" s="221">
        <v>0.13</v>
      </c>
    </row>
    <row r="6385" spans="1:4" ht="50.1" customHeight="1" x14ac:dyDescent="0.2">
      <c r="A6385" s="226">
        <v>95365</v>
      </c>
      <c r="B6385" s="223" t="s">
        <v>6955</v>
      </c>
      <c r="C6385" s="220" t="s">
        <v>760</v>
      </c>
      <c r="D6385" s="221">
        <v>0.16</v>
      </c>
    </row>
    <row r="6386" spans="1:4" ht="50.1" customHeight="1" x14ac:dyDescent="0.2">
      <c r="A6386" s="226">
        <v>95366</v>
      </c>
      <c r="B6386" s="223" t="s">
        <v>6956</v>
      </c>
      <c r="C6386" s="220" t="s">
        <v>760</v>
      </c>
      <c r="D6386" s="221">
        <v>0.15</v>
      </c>
    </row>
    <row r="6387" spans="1:4" ht="50.1" customHeight="1" x14ac:dyDescent="0.2">
      <c r="A6387" s="226">
        <v>95367</v>
      </c>
      <c r="B6387" s="223" t="s">
        <v>6957</v>
      </c>
      <c r="C6387" s="220" t="s">
        <v>760</v>
      </c>
      <c r="D6387" s="221">
        <v>0.14000000000000001</v>
      </c>
    </row>
    <row r="6388" spans="1:4" ht="50.1" customHeight="1" x14ac:dyDescent="0.2">
      <c r="A6388" s="226">
        <v>95368</v>
      </c>
      <c r="B6388" s="223" t="s">
        <v>6958</v>
      </c>
      <c r="C6388" s="220" t="s">
        <v>760</v>
      </c>
      <c r="D6388" s="221">
        <v>0.26</v>
      </c>
    </row>
    <row r="6389" spans="1:4" ht="50.1" customHeight="1" x14ac:dyDescent="0.2">
      <c r="A6389" s="226">
        <v>95369</v>
      </c>
      <c r="B6389" s="223" t="s">
        <v>6959</v>
      </c>
      <c r="C6389" s="220" t="s">
        <v>760</v>
      </c>
      <c r="D6389" s="221">
        <v>0.15</v>
      </c>
    </row>
    <row r="6390" spans="1:4" ht="50.1" customHeight="1" x14ac:dyDescent="0.2">
      <c r="A6390" s="226">
        <v>95370</v>
      </c>
      <c r="B6390" s="223" t="s">
        <v>6960</v>
      </c>
      <c r="C6390" s="220" t="s">
        <v>760</v>
      </c>
      <c r="D6390" s="221">
        <v>0.21</v>
      </c>
    </row>
    <row r="6391" spans="1:4" ht="50.1" customHeight="1" x14ac:dyDescent="0.2">
      <c r="A6391" s="226">
        <v>95371</v>
      </c>
      <c r="B6391" s="223" t="s">
        <v>6961</v>
      </c>
      <c r="C6391" s="220" t="s">
        <v>760</v>
      </c>
      <c r="D6391" s="221">
        <v>0.23</v>
      </c>
    </row>
    <row r="6392" spans="1:4" ht="50.1" customHeight="1" x14ac:dyDescent="0.2">
      <c r="A6392" s="226">
        <v>95372</v>
      </c>
      <c r="B6392" s="223" t="s">
        <v>6962</v>
      </c>
      <c r="C6392" s="220" t="s">
        <v>760</v>
      </c>
      <c r="D6392" s="221">
        <v>0.17</v>
      </c>
    </row>
    <row r="6393" spans="1:4" ht="50.1" customHeight="1" x14ac:dyDescent="0.2">
      <c r="A6393" s="226">
        <v>95373</v>
      </c>
      <c r="B6393" s="223" t="s">
        <v>6963</v>
      </c>
      <c r="C6393" s="220" t="s">
        <v>760</v>
      </c>
      <c r="D6393" s="221">
        <v>0.22</v>
      </c>
    </row>
    <row r="6394" spans="1:4" ht="50.1" customHeight="1" x14ac:dyDescent="0.2">
      <c r="A6394" s="226">
        <v>95374</v>
      </c>
      <c r="B6394" s="223" t="s">
        <v>6964</v>
      </c>
      <c r="C6394" s="220" t="s">
        <v>760</v>
      </c>
      <c r="D6394" s="221">
        <v>0.18</v>
      </c>
    </row>
    <row r="6395" spans="1:4" ht="50.1" customHeight="1" x14ac:dyDescent="0.2">
      <c r="A6395" s="226">
        <v>95375</v>
      </c>
      <c r="B6395" s="223" t="s">
        <v>6965</v>
      </c>
      <c r="C6395" s="220" t="s">
        <v>760</v>
      </c>
      <c r="D6395" s="221">
        <v>0.21</v>
      </c>
    </row>
    <row r="6396" spans="1:4" ht="50.1" customHeight="1" x14ac:dyDescent="0.2">
      <c r="A6396" s="226">
        <v>95376</v>
      </c>
      <c r="B6396" s="223" t="s">
        <v>6966</v>
      </c>
      <c r="C6396" s="220" t="s">
        <v>760</v>
      </c>
      <c r="D6396" s="221">
        <v>0.06</v>
      </c>
    </row>
    <row r="6397" spans="1:4" ht="50.1" customHeight="1" x14ac:dyDescent="0.2">
      <c r="A6397" s="226">
        <v>95377</v>
      </c>
      <c r="B6397" s="223" t="s">
        <v>6967</v>
      </c>
      <c r="C6397" s="220" t="s">
        <v>760</v>
      </c>
      <c r="D6397" s="221">
        <v>0.12</v>
      </c>
    </row>
    <row r="6398" spans="1:4" ht="50.1" customHeight="1" x14ac:dyDescent="0.2">
      <c r="A6398" s="226">
        <v>95378</v>
      </c>
      <c r="B6398" s="223" t="s">
        <v>6968</v>
      </c>
      <c r="C6398" s="220" t="s">
        <v>760</v>
      </c>
      <c r="D6398" s="221">
        <v>0.16</v>
      </c>
    </row>
    <row r="6399" spans="1:4" ht="50.1" customHeight="1" x14ac:dyDescent="0.2">
      <c r="A6399" s="226">
        <v>95379</v>
      </c>
      <c r="B6399" s="223" t="s">
        <v>6969</v>
      </c>
      <c r="C6399" s="220" t="s">
        <v>760</v>
      </c>
      <c r="D6399" s="221">
        <v>0.15</v>
      </c>
    </row>
    <row r="6400" spans="1:4" ht="50.1" customHeight="1" x14ac:dyDescent="0.2">
      <c r="A6400" s="226">
        <v>95380</v>
      </c>
      <c r="B6400" s="223" t="s">
        <v>6970</v>
      </c>
      <c r="C6400" s="220" t="s">
        <v>760</v>
      </c>
      <c r="D6400" s="221">
        <v>0.19</v>
      </c>
    </row>
    <row r="6401" spans="1:4" ht="50.1" customHeight="1" x14ac:dyDescent="0.2">
      <c r="A6401" s="226">
        <v>95381</v>
      </c>
      <c r="B6401" s="223" t="s">
        <v>6971</v>
      </c>
      <c r="C6401" s="220" t="s">
        <v>760</v>
      </c>
      <c r="D6401" s="221">
        <v>0.21</v>
      </c>
    </row>
    <row r="6402" spans="1:4" ht="50.1" customHeight="1" x14ac:dyDescent="0.2">
      <c r="A6402" s="226">
        <v>95382</v>
      </c>
      <c r="B6402" s="223" t="s">
        <v>6972</v>
      </c>
      <c r="C6402" s="220" t="s">
        <v>760</v>
      </c>
      <c r="D6402" s="221">
        <v>0.15</v>
      </c>
    </row>
    <row r="6403" spans="1:4" ht="50.1" customHeight="1" x14ac:dyDescent="0.2">
      <c r="A6403" s="226">
        <v>95383</v>
      </c>
      <c r="B6403" s="223" t="s">
        <v>6973</v>
      </c>
      <c r="C6403" s="220" t="s">
        <v>760</v>
      </c>
      <c r="D6403" s="221">
        <v>0.13</v>
      </c>
    </row>
    <row r="6404" spans="1:4" ht="50.1" customHeight="1" x14ac:dyDescent="0.2">
      <c r="A6404" s="226">
        <v>95384</v>
      </c>
      <c r="B6404" s="223" t="s">
        <v>6974</v>
      </c>
      <c r="C6404" s="220" t="s">
        <v>760</v>
      </c>
      <c r="D6404" s="221">
        <v>0.21</v>
      </c>
    </row>
    <row r="6405" spans="1:4" ht="50.1" customHeight="1" x14ac:dyDescent="0.2">
      <c r="A6405" s="226">
        <v>95385</v>
      </c>
      <c r="B6405" s="223" t="s">
        <v>6975</v>
      </c>
      <c r="C6405" s="220" t="s">
        <v>760</v>
      </c>
      <c r="D6405" s="221">
        <v>0.15</v>
      </c>
    </row>
    <row r="6406" spans="1:4" ht="50.1" customHeight="1" x14ac:dyDescent="0.2">
      <c r="A6406" s="226">
        <v>95386</v>
      </c>
      <c r="B6406" s="223" t="s">
        <v>6976</v>
      </c>
      <c r="C6406" s="220" t="s">
        <v>760</v>
      </c>
      <c r="D6406" s="221">
        <v>0.2</v>
      </c>
    </row>
    <row r="6407" spans="1:4" ht="50.1" customHeight="1" x14ac:dyDescent="0.2">
      <c r="A6407" s="226">
        <v>95387</v>
      </c>
      <c r="B6407" s="223" t="s">
        <v>6977</v>
      </c>
      <c r="C6407" s="220" t="s">
        <v>760</v>
      </c>
      <c r="D6407" s="221">
        <v>0.13</v>
      </c>
    </row>
    <row r="6408" spans="1:4" ht="50.1" customHeight="1" x14ac:dyDescent="0.2">
      <c r="A6408" s="226">
        <v>95388</v>
      </c>
      <c r="B6408" s="223" t="s">
        <v>6978</v>
      </c>
      <c r="C6408" s="220" t="s">
        <v>760</v>
      </c>
      <c r="D6408" s="221">
        <v>0.05</v>
      </c>
    </row>
    <row r="6409" spans="1:4" ht="50.1" customHeight="1" x14ac:dyDescent="0.2">
      <c r="A6409" s="226">
        <v>95389</v>
      </c>
      <c r="B6409" s="223" t="s">
        <v>6979</v>
      </c>
      <c r="C6409" s="220" t="s">
        <v>760</v>
      </c>
      <c r="D6409" s="221">
        <v>0.12</v>
      </c>
    </row>
    <row r="6410" spans="1:4" ht="50.1" customHeight="1" x14ac:dyDescent="0.2">
      <c r="A6410" s="226">
        <v>95390</v>
      </c>
      <c r="B6410" s="223" t="s">
        <v>6980</v>
      </c>
      <c r="C6410" s="220" t="s">
        <v>760</v>
      </c>
      <c r="D6410" s="221">
        <v>0.05</v>
      </c>
    </row>
    <row r="6411" spans="1:4" ht="50.1" customHeight="1" x14ac:dyDescent="0.2">
      <c r="A6411" s="226">
        <v>95391</v>
      </c>
      <c r="B6411" s="223" t="s">
        <v>6981</v>
      </c>
      <c r="C6411" s="220" t="s">
        <v>760</v>
      </c>
      <c r="D6411" s="221">
        <v>0.17</v>
      </c>
    </row>
    <row r="6412" spans="1:4" ht="50.1" customHeight="1" x14ac:dyDescent="0.2">
      <c r="A6412" s="226">
        <v>95392</v>
      </c>
      <c r="B6412" s="223" t="s">
        <v>6982</v>
      </c>
      <c r="C6412" s="220" t="s">
        <v>760</v>
      </c>
      <c r="D6412" s="221">
        <v>0.05</v>
      </c>
    </row>
    <row r="6413" spans="1:4" ht="50.1" customHeight="1" x14ac:dyDescent="0.2">
      <c r="A6413" s="226">
        <v>95393</v>
      </c>
      <c r="B6413" s="223" t="s">
        <v>6983</v>
      </c>
      <c r="C6413" s="220" t="s">
        <v>760</v>
      </c>
      <c r="D6413" s="221">
        <v>0.25</v>
      </c>
    </row>
    <row r="6414" spans="1:4" ht="50.1" customHeight="1" x14ac:dyDescent="0.2">
      <c r="A6414" s="226">
        <v>95394</v>
      </c>
      <c r="B6414" s="223" t="s">
        <v>6984</v>
      </c>
      <c r="C6414" s="220" t="s">
        <v>760</v>
      </c>
      <c r="D6414" s="221">
        <v>0.4</v>
      </c>
    </row>
    <row r="6415" spans="1:4" ht="50.1" customHeight="1" x14ac:dyDescent="0.2">
      <c r="A6415" s="226">
        <v>95395</v>
      </c>
      <c r="B6415" s="223" t="s">
        <v>6985</v>
      </c>
      <c r="C6415" s="220" t="s">
        <v>760</v>
      </c>
      <c r="D6415" s="221">
        <v>0.56999999999999995</v>
      </c>
    </row>
    <row r="6416" spans="1:4" ht="50.1" customHeight="1" x14ac:dyDescent="0.2">
      <c r="A6416" s="226">
        <v>95396</v>
      </c>
      <c r="B6416" s="223" t="s">
        <v>6986</v>
      </c>
      <c r="C6416" s="220" t="s">
        <v>760</v>
      </c>
      <c r="D6416" s="221">
        <v>0.75</v>
      </c>
    </row>
    <row r="6417" spans="1:4" ht="50.1" customHeight="1" x14ac:dyDescent="0.2">
      <c r="A6417" s="226">
        <v>95397</v>
      </c>
      <c r="B6417" s="223" t="s">
        <v>6987</v>
      </c>
      <c r="C6417" s="220" t="s">
        <v>760</v>
      </c>
      <c r="D6417" s="221">
        <v>0.12</v>
      </c>
    </row>
    <row r="6418" spans="1:4" ht="50.1" customHeight="1" x14ac:dyDescent="0.2">
      <c r="A6418" s="226">
        <v>95398</v>
      </c>
      <c r="B6418" s="223" t="s">
        <v>6988</v>
      </c>
      <c r="C6418" s="220" t="s">
        <v>760</v>
      </c>
      <c r="D6418" s="221">
        <v>0.04</v>
      </c>
    </row>
    <row r="6419" spans="1:4" ht="50.1" customHeight="1" x14ac:dyDescent="0.2">
      <c r="A6419" s="226">
        <v>95399</v>
      </c>
      <c r="B6419" s="223" t="s">
        <v>6989</v>
      </c>
      <c r="C6419" s="220" t="s">
        <v>760</v>
      </c>
      <c r="D6419" s="221">
        <v>0.06</v>
      </c>
    </row>
    <row r="6420" spans="1:4" ht="50.1" customHeight="1" x14ac:dyDescent="0.2">
      <c r="A6420" s="226">
        <v>95400</v>
      </c>
      <c r="B6420" s="223" t="s">
        <v>6990</v>
      </c>
      <c r="C6420" s="220" t="s">
        <v>760</v>
      </c>
      <c r="D6420" s="221">
        <v>0.13</v>
      </c>
    </row>
    <row r="6421" spans="1:4" ht="50.1" customHeight="1" x14ac:dyDescent="0.2">
      <c r="A6421" s="226">
        <v>95401</v>
      </c>
      <c r="B6421" s="223" t="s">
        <v>6991</v>
      </c>
      <c r="C6421" s="220" t="s">
        <v>760</v>
      </c>
      <c r="D6421" s="221">
        <v>0.35</v>
      </c>
    </row>
    <row r="6422" spans="1:4" ht="50.1" customHeight="1" x14ac:dyDescent="0.2">
      <c r="A6422" s="226">
        <v>95402</v>
      </c>
      <c r="B6422" s="223" t="s">
        <v>6992</v>
      </c>
      <c r="C6422" s="220" t="s">
        <v>760</v>
      </c>
      <c r="D6422" s="221">
        <v>0.97</v>
      </c>
    </row>
    <row r="6423" spans="1:4" ht="50.1" customHeight="1" x14ac:dyDescent="0.2">
      <c r="A6423" s="226">
        <v>95403</v>
      </c>
      <c r="B6423" s="223" t="s">
        <v>6993</v>
      </c>
      <c r="C6423" s="220" t="s">
        <v>760</v>
      </c>
      <c r="D6423" s="221">
        <v>1.1000000000000001</v>
      </c>
    </row>
    <row r="6424" spans="1:4" ht="50.1" customHeight="1" x14ac:dyDescent="0.2">
      <c r="A6424" s="226">
        <v>95404</v>
      </c>
      <c r="B6424" s="223" t="s">
        <v>6994</v>
      </c>
      <c r="C6424" s="220" t="s">
        <v>760</v>
      </c>
      <c r="D6424" s="221">
        <v>1.51</v>
      </c>
    </row>
    <row r="6425" spans="1:4" ht="50.1" customHeight="1" x14ac:dyDescent="0.2">
      <c r="A6425" s="226">
        <v>95405</v>
      </c>
      <c r="B6425" s="223" t="s">
        <v>6995</v>
      </c>
      <c r="C6425" s="220" t="s">
        <v>760</v>
      </c>
      <c r="D6425" s="221">
        <v>0.53</v>
      </c>
    </row>
    <row r="6426" spans="1:4" ht="50.1" customHeight="1" x14ac:dyDescent="0.2">
      <c r="A6426" s="226">
        <v>95406</v>
      </c>
      <c r="B6426" s="223" t="s">
        <v>6996</v>
      </c>
      <c r="C6426" s="220" t="s">
        <v>760</v>
      </c>
      <c r="D6426" s="221">
        <v>0.19</v>
      </c>
    </row>
    <row r="6427" spans="1:4" ht="50.1" customHeight="1" x14ac:dyDescent="0.2">
      <c r="A6427" s="226">
        <v>95407</v>
      </c>
      <c r="B6427" s="223" t="s">
        <v>6997</v>
      </c>
      <c r="C6427" s="220" t="s">
        <v>760</v>
      </c>
      <c r="D6427" s="221">
        <v>3.25</v>
      </c>
    </row>
    <row r="6428" spans="1:4" ht="50.1" customHeight="1" x14ac:dyDescent="0.2">
      <c r="A6428" s="226">
        <v>95408</v>
      </c>
      <c r="B6428" s="223" t="s">
        <v>6998</v>
      </c>
      <c r="C6428" s="220" t="s">
        <v>472</v>
      </c>
      <c r="D6428" s="221">
        <v>13.82</v>
      </c>
    </row>
    <row r="6429" spans="1:4" ht="50.1" customHeight="1" x14ac:dyDescent="0.2">
      <c r="A6429" s="226">
        <v>95409</v>
      </c>
      <c r="B6429" s="223" t="s">
        <v>6999</v>
      </c>
      <c r="C6429" s="220" t="s">
        <v>472</v>
      </c>
      <c r="D6429" s="221">
        <v>22.44</v>
      </c>
    </row>
    <row r="6430" spans="1:4" ht="50.1" customHeight="1" x14ac:dyDescent="0.2">
      <c r="A6430" s="226">
        <v>95410</v>
      </c>
      <c r="B6430" s="223" t="s">
        <v>7000</v>
      </c>
      <c r="C6430" s="220" t="s">
        <v>472</v>
      </c>
      <c r="D6430" s="221">
        <v>8.3800000000000008</v>
      </c>
    </row>
    <row r="6431" spans="1:4" ht="50.1" customHeight="1" x14ac:dyDescent="0.2">
      <c r="A6431" s="226">
        <v>95411</v>
      </c>
      <c r="B6431" s="223" t="s">
        <v>7001</v>
      </c>
      <c r="C6431" s="220" t="s">
        <v>472</v>
      </c>
      <c r="D6431" s="221">
        <v>17.75</v>
      </c>
    </row>
    <row r="6432" spans="1:4" ht="50.1" customHeight="1" x14ac:dyDescent="0.2">
      <c r="A6432" s="226">
        <v>95412</v>
      </c>
      <c r="B6432" s="223" t="s">
        <v>7002</v>
      </c>
      <c r="C6432" s="220" t="s">
        <v>472</v>
      </c>
      <c r="D6432" s="221">
        <v>16.07</v>
      </c>
    </row>
    <row r="6433" spans="1:4" ht="50.1" customHeight="1" x14ac:dyDescent="0.2">
      <c r="A6433" s="226">
        <v>95413</v>
      </c>
      <c r="B6433" s="223" t="s">
        <v>7003</v>
      </c>
      <c r="C6433" s="220" t="s">
        <v>472</v>
      </c>
      <c r="D6433" s="221">
        <v>7.72</v>
      </c>
    </row>
    <row r="6434" spans="1:4" ht="50.1" customHeight="1" x14ac:dyDescent="0.2">
      <c r="A6434" s="226">
        <v>95414</v>
      </c>
      <c r="B6434" s="223" t="s">
        <v>7004</v>
      </c>
      <c r="C6434" s="220" t="s">
        <v>472</v>
      </c>
      <c r="D6434" s="221">
        <v>34.26</v>
      </c>
    </row>
    <row r="6435" spans="1:4" ht="50.1" customHeight="1" x14ac:dyDescent="0.2">
      <c r="A6435" s="226">
        <v>95415</v>
      </c>
      <c r="B6435" s="223" t="s">
        <v>7005</v>
      </c>
      <c r="C6435" s="220" t="s">
        <v>472</v>
      </c>
      <c r="D6435" s="221">
        <v>130.02000000000001</v>
      </c>
    </row>
    <row r="6436" spans="1:4" ht="50.1" customHeight="1" x14ac:dyDescent="0.2">
      <c r="A6436" s="226">
        <v>95416</v>
      </c>
      <c r="B6436" s="223" t="s">
        <v>7006</v>
      </c>
      <c r="C6436" s="220" t="s">
        <v>472</v>
      </c>
      <c r="D6436" s="221">
        <v>5.91</v>
      </c>
    </row>
    <row r="6437" spans="1:4" ht="50.1" customHeight="1" x14ac:dyDescent="0.2">
      <c r="A6437" s="226">
        <v>95417</v>
      </c>
      <c r="B6437" s="223" t="s">
        <v>7007</v>
      </c>
      <c r="C6437" s="220" t="s">
        <v>472</v>
      </c>
      <c r="D6437" s="221">
        <v>147.99</v>
      </c>
    </row>
    <row r="6438" spans="1:4" ht="50.1" customHeight="1" x14ac:dyDescent="0.2">
      <c r="A6438" s="226">
        <v>95418</v>
      </c>
      <c r="B6438" s="223" t="s">
        <v>7008</v>
      </c>
      <c r="C6438" s="220" t="s">
        <v>472</v>
      </c>
      <c r="D6438" s="221">
        <v>202.3</v>
      </c>
    </row>
    <row r="6439" spans="1:4" ht="50.1" customHeight="1" x14ac:dyDescent="0.2">
      <c r="A6439" s="226">
        <v>95419</v>
      </c>
      <c r="B6439" s="223" t="s">
        <v>7009</v>
      </c>
      <c r="C6439" s="220" t="s">
        <v>472</v>
      </c>
      <c r="D6439" s="221">
        <v>53.71</v>
      </c>
    </row>
    <row r="6440" spans="1:4" ht="50.1" customHeight="1" x14ac:dyDescent="0.2">
      <c r="A6440" s="226">
        <v>95420</v>
      </c>
      <c r="B6440" s="223" t="s">
        <v>7010</v>
      </c>
      <c r="C6440" s="220" t="s">
        <v>472</v>
      </c>
      <c r="D6440" s="221">
        <v>76.290000000000006</v>
      </c>
    </row>
    <row r="6441" spans="1:4" ht="50.1" customHeight="1" x14ac:dyDescent="0.2">
      <c r="A6441" s="226">
        <v>95421</v>
      </c>
      <c r="B6441" s="223" t="s">
        <v>7011</v>
      </c>
      <c r="C6441" s="220" t="s">
        <v>472</v>
      </c>
      <c r="D6441" s="221">
        <v>100.86</v>
      </c>
    </row>
    <row r="6442" spans="1:4" ht="50.1" customHeight="1" x14ac:dyDescent="0.2">
      <c r="A6442" s="226">
        <v>95422</v>
      </c>
      <c r="B6442" s="223" t="s">
        <v>7012</v>
      </c>
      <c r="C6442" s="220" t="s">
        <v>472</v>
      </c>
      <c r="D6442" s="221">
        <v>47.09</v>
      </c>
    </row>
    <row r="6443" spans="1:4" ht="50.1" customHeight="1" x14ac:dyDescent="0.2">
      <c r="A6443" s="226">
        <v>95423</v>
      </c>
      <c r="B6443" s="223" t="s">
        <v>7013</v>
      </c>
      <c r="C6443" s="220" t="s">
        <v>472</v>
      </c>
      <c r="D6443" s="221">
        <v>71.47</v>
      </c>
    </row>
    <row r="6444" spans="1:4" ht="50.1" customHeight="1" x14ac:dyDescent="0.2">
      <c r="A6444" s="226">
        <v>95424</v>
      </c>
      <c r="B6444" s="223" t="s">
        <v>7014</v>
      </c>
      <c r="C6444" s="220" t="s">
        <v>472</v>
      </c>
      <c r="D6444" s="221">
        <v>27.84</v>
      </c>
    </row>
    <row r="6445" spans="1:4" ht="50.1" customHeight="1" x14ac:dyDescent="0.2"/>
    <row r="6446" spans="1:4" ht="50.1" customHeight="1" x14ac:dyDescent="0.2"/>
    <row r="6447" spans="1:4" ht="50.1" customHeight="1" x14ac:dyDescent="0.2"/>
  </sheetData>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cronograma</vt:lpstr>
      <vt:lpstr>resumo</vt:lpstr>
      <vt:lpstr>SINAPI 09-18</vt:lpstr>
      <vt:lpstr>cronograma!Area_de_impressao</vt:lpstr>
      <vt:lpstr>resumo!Area_de_impressao</vt:lpstr>
      <vt:lpstr>resumo!Titulos_de_impressao</vt:lpstr>
    </vt:vector>
  </TitlesOfParts>
  <Company>PARANACIDADE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Ruy  José da Costa</dc:creator>
  <cp:lastModifiedBy>EngenhariaAna</cp:lastModifiedBy>
  <cp:lastPrinted>2018-11-20T10:45:42Z</cp:lastPrinted>
  <dcterms:created xsi:type="dcterms:W3CDTF">2008-09-16T14:08:54Z</dcterms:created>
  <dcterms:modified xsi:type="dcterms:W3CDTF">2018-11-20T10:45:50Z</dcterms:modified>
</cp:coreProperties>
</file>